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860" tabRatio="500" activeTab="0"/>
  </bookViews>
  <sheets>
    <sheet name="СМТ-1" sheetId="1" r:id="rId1"/>
    <sheet name="СМТ-1 (Со становой тягой)" sheetId="2" r:id="rId2"/>
  </sheets>
  <definedNames/>
  <calcPr fullCalcOnLoad="1"/>
</workbook>
</file>

<file path=xl/sharedStrings.xml><?xml version="1.0" encoding="utf-8"?>
<sst xmlns="http://schemas.openxmlformats.org/spreadsheetml/2006/main" count="50" uniqueCount="17">
  <si>
    <t>Сверх мощный тренинг</t>
  </si>
  <si>
    <t>MikeKazakov</t>
  </si>
  <si>
    <t>Дата</t>
  </si>
  <si>
    <t>Повт</t>
  </si>
  <si>
    <t>Подх</t>
  </si>
  <si>
    <t>ПМ-1</t>
  </si>
  <si>
    <t>Н.В.</t>
  </si>
  <si>
    <t>Доб.%</t>
  </si>
  <si>
    <t>Доб.В.</t>
  </si>
  <si>
    <t>Жим лёжа</t>
  </si>
  <si>
    <t>Жим лёжа узким хватом</t>
  </si>
  <si>
    <t>1.Приседания</t>
  </si>
  <si>
    <t>2.Жим штанги стоя/сидя</t>
  </si>
  <si>
    <t>1.Подтягивантя</t>
  </si>
  <si>
    <t>2.Поднятие штанги на бицепс</t>
  </si>
  <si>
    <t>Становая тяга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</si>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</sst>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1"/>
      <color indexed="8"/>
      <name val="Calibri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sz val="14"/>
      <color indexed="11"/>
      <name val="Arial"/>
      <family val="0"/>
    </font>
    <font>
      <b/>
      <sz val="14"/>
      <color indexed="8"/>
      <name val="Arial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 horizontal="left"/>
    </xf>
    <xf numFmtId="0" fontId="2" fillId="0" borderId="2" xfId="0" applyAlignment="1">
      <alignment horizontal="left"/>
    </xf>
    <xf numFmtId="0" fontId="6" fillId="0" borderId="2" xfId="0" applyAlignment="1">
      <alignment horizontal="left"/>
    </xf>
    <xf numFmtId="0" fontId="6" fillId="0" borderId="3" xfId="0" applyAlignment="1">
      <alignment horizontal="left"/>
    </xf>
    <xf numFmtId="0" fontId="2" fillId="0" borderId="4" xfId="0" applyAlignment="1">
      <alignment/>
    </xf>
    <xf numFmtId="9" fontId="4" fillId="0" borderId="5" xfId="0" applyAlignment="1">
      <alignment horizontal="center"/>
    </xf>
    <xf numFmtId="0" fontId="4" fillId="0" borderId="6" xfId="0" applyAlignment="1">
      <alignment horizontal="center"/>
    </xf>
    <xf numFmtId="0" fontId="2" fillId="0" borderId="5" xfId="0" applyAlignment="1">
      <alignment horizontal="left"/>
    </xf>
    <xf numFmtId="0" fontId="2" fillId="0" borderId="6" xfId="0" applyAlignment="1">
      <alignment horizontal="left"/>
    </xf>
    <xf numFmtId="0" fontId="2" fillId="0" borderId="7" xfId="0" applyAlignment="1">
      <alignment horizontal="left"/>
    </xf>
    <xf numFmtId="0" fontId="2" fillId="0" borderId="8" xfId="0" applyAlignment="1">
      <alignment horizontal="left"/>
    </xf>
    <xf numFmtId="0" fontId="5" fillId="0" borderId="9" xfId="0" applyAlignment="1">
      <alignment horizontal="center"/>
    </xf>
    <xf numFmtId="9" fontId="5" fillId="0" borderId="6" xfId="0" applyAlignment="1">
      <alignment horizontal="center"/>
    </xf>
    <xf numFmtId="0" fontId="4" fillId="0" borderId="9" xfId="0" applyAlignment="1">
      <alignment horizontal="center"/>
    </xf>
    <xf numFmtId="9" fontId="4" fillId="0" borderId="6" xfId="0" applyAlignment="1">
      <alignment horizontal="center"/>
    </xf>
    <xf numFmtId="0" fontId="0" fillId="0" borderId="6" xfId="0" applyAlignment="1">
      <alignment/>
    </xf>
    <xf numFmtId="0" fontId="4" fillId="0" borderId="6" xfId="0" applyAlignment="1">
      <alignment horizontal="left"/>
    </xf>
    <xf numFmtId="0" fontId="4" fillId="0" borderId="7" xfId="0" applyAlignment="1">
      <alignment horizontal="left"/>
    </xf>
    <xf numFmtId="0" fontId="4" fillId="0" borderId="10" xfId="0" applyAlignment="1">
      <alignment horizontal="left"/>
    </xf>
    <xf numFmtId="0" fontId="0" fillId="0" borderId="9" xfId="0" applyAlignment="1">
      <alignment/>
    </xf>
    <xf numFmtId="0" fontId="4" fillId="0" borderId="2" xfId="0" applyAlignment="1">
      <alignment horizontal="left"/>
    </xf>
    <xf numFmtId="0" fontId="4" fillId="0" borderId="3" xfId="0" applyAlignment="1">
      <alignment horizontal="left"/>
    </xf>
    <xf numFmtId="9" fontId="4" fillId="0" borderId="9" xfId="0" applyAlignment="1">
      <alignment horizontal="center"/>
    </xf>
    <xf numFmtId="0" fontId="2" fillId="0" borderId="11" xfId="0" applyAlignment="1">
      <alignment horizontal="left"/>
    </xf>
    <xf numFmtId="0" fontId="2" fillId="0" borderId="12" xfId="0" applyAlignment="1">
      <alignment horizontal="left"/>
    </xf>
    <xf numFmtId="0" fontId="0" fillId="0" borderId="12" xfId="0" applyAlignment="1">
      <alignment horizontal="left"/>
    </xf>
    <xf numFmtId="0" fontId="0" fillId="0" borderId="13" xfId="0" applyAlignment="1">
      <alignment horizontal="left"/>
    </xf>
    <xf numFmtId="0" fontId="0" fillId="0" borderId="14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Alignment="1">
      <alignment horizontal="center"/>
    </xf>
    <xf numFmtId="9" fontId="4" fillId="0" borderId="0" xfId="0" applyAlignment="1">
      <alignment horizontal="center"/>
    </xf>
    <xf numFmtId="0" fontId="1" fillId="0" borderId="0" xfId="0" applyAlignment="1">
      <alignment/>
    </xf>
    <xf numFmtId="0" fontId="2" fillId="0" borderId="1" xfId="0" applyAlignment="1">
      <alignment/>
    </xf>
    <xf numFmtId="0" fontId="2" fillId="0" borderId="2" xfId="0" applyAlignment="1">
      <alignment/>
    </xf>
    <xf numFmtId="0" fontId="2" fillId="0" borderId="3" xfId="0" applyAlignment="1">
      <alignment/>
    </xf>
    <xf numFmtId="0" fontId="3" fillId="0" borderId="6" xfId="0" applyAlignment="1">
      <alignment horizontal="left"/>
    </xf>
    <xf numFmtId="0" fontId="3" fillId="0" borderId="7" xfId="0" applyAlignment="1">
      <alignment horizontal="left"/>
    </xf>
    <xf numFmtId="0" fontId="2" fillId="0" borderId="9" xfId="0" applyAlignment="1">
      <alignment/>
    </xf>
    <xf numFmtId="0" fontId="2" fillId="0" borderId="9" xfId="0" applyAlignment="1">
      <alignment horizontal="left"/>
    </xf>
    <xf numFmtId="0" fontId="5" fillId="0" borderId="6" xfId="0" applyAlignment="1">
      <alignment horizontal="center"/>
    </xf>
    <xf numFmtId="0" fontId="2" fillId="0" borderId="13" xfId="0" applyAlignment="1">
      <alignment horizontal="left"/>
    </xf>
    <xf numFmtId="0" fontId="2" fillId="0" borderId="15" xfId="0" applyAlignment="1">
      <alignment horizontal="left"/>
    </xf>
    <xf numFmtId="0" fontId="2" fillId="0" borderId="16" xfId="0" applyAlignment="1">
      <alignment horizontal="left"/>
    </xf>
    <xf numFmtId="0" fontId="2" fillId="0" borderId="17" xfId="0" applyAlignment="1">
      <alignment horizontal="left"/>
    </xf>
    <xf numFmtId="0" fontId="2" fillId="0" borderId="6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0" zoomScaleNormal="70" workbookViewId="0" topLeftCell="A1">
      <selection activeCell="AD53" sqref="AD53"/>
    </sheetView>
  </sheetViews>
  <sheetFormatPr defaultColWidth="8.7109375" defaultRowHeight="15"/>
  <cols>
    <col min="1" max="1" width="45.7109375" style="0" bestFit="1" customWidth="1"/>
    <col min="13" max="13" width="9.140625" style="0" hidden="1" customWidth="1"/>
    <col min="14" max="14" width="9.140625" style="0" bestFit="1" customWidth="1"/>
    <col min="15" max="17" width="9.140625" style="0" hidden="1" customWidth="1"/>
  </cols>
  <sheetData>
    <row r="1" spans="1:8" ht="26.25">
      <c r="A1" s="35" t="s">
        <v>0</v>
      </c>
      <c r="H1" s="35" t="s">
        <v>1</v>
      </c>
    </row>
    <row r="2" spans="1:18" ht="23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2"/>
      <c r="N2" s="2"/>
      <c r="O2" s="2"/>
      <c r="P2" s="2"/>
      <c r="Q2" s="2"/>
      <c r="R2" s="2"/>
    </row>
    <row r="3" spans="1:18" ht="23.25">
      <c r="A3" s="10" t="s">
        <v>2</v>
      </c>
      <c r="B3" s="11" t="s">
        <v>3</v>
      </c>
      <c r="C3" s="11" t="s">
        <v>4</v>
      </c>
      <c r="D3" s="39"/>
      <c r="E3" s="39"/>
      <c r="F3" s="39"/>
      <c r="G3" s="39"/>
      <c r="H3" s="39"/>
      <c r="I3" s="39"/>
      <c r="J3" s="39"/>
      <c r="K3" s="39"/>
      <c r="L3" s="40"/>
      <c r="M3" s="41" t="s">
        <v>5</v>
      </c>
      <c r="N3" s="17">
        <v>1</v>
      </c>
      <c r="O3" s="9" t="s">
        <v>6</v>
      </c>
      <c r="P3" s="9" t="s">
        <v>7</v>
      </c>
      <c r="Q3" s="9" t="s">
        <v>8</v>
      </c>
      <c r="R3" s="33"/>
    </row>
    <row r="4" spans="1:18" ht="23.25">
      <c r="A4" s="10"/>
      <c r="B4" s="11"/>
      <c r="C4" s="11"/>
      <c r="D4" s="39"/>
      <c r="E4" s="39"/>
      <c r="F4" s="39"/>
      <c r="G4" s="39"/>
      <c r="H4" s="39"/>
      <c r="I4" s="39"/>
      <c r="J4" s="39"/>
      <c r="K4" s="39"/>
      <c r="L4" s="40"/>
      <c r="M4" s="42">
        <f aca="true" t="shared" si="0" ref="M4:M12">L4/(1-((C4-1)*0.03))</f>
        <v>0</v>
      </c>
      <c r="N4" s="9"/>
      <c r="O4" s="9"/>
      <c r="P4" s="9"/>
      <c r="Q4" s="9"/>
      <c r="R4" s="33"/>
    </row>
    <row r="5" spans="1:18" ht="23.25">
      <c r="A5" s="10" t="s">
        <v>9</v>
      </c>
      <c r="B5" s="11">
        <v>12</v>
      </c>
      <c r="C5" s="11">
        <v>4</v>
      </c>
      <c r="D5" s="11">
        <f>N5*O5</f>
        <v>82.8</v>
      </c>
      <c r="E5" s="11">
        <f>D5+Q5</f>
        <v>84.6</v>
      </c>
      <c r="F5" s="11">
        <f>E5+Q5</f>
        <v>86.39999999999999</v>
      </c>
      <c r="G5" s="11">
        <f>F5+Q5</f>
        <v>88.19999999999999</v>
      </c>
      <c r="H5" s="11">
        <f>G5+Q5</f>
        <v>89.99999999999999</v>
      </c>
      <c r="I5" s="11">
        <f>H5+Q5</f>
        <v>91.79999999999998</v>
      </c>
      <c r="J5" s="11">
        <f>I5+Q5</f>
        <v>93.59999999999998</v>
      </c>
      <c r="K5" s="11">
        <f>J5+Q5</f>
        <v>95.39999999999998</v>
      </c>
      <c r="L5" s="12">
        <f>K5+Q5</f>
        <v>97.19999999999997</v>
      </c>
      <c r="M5" s="42">
        <f t="shared" si="0"/>
        <v>106.81318681318677</v>
      </c>
      <c r="N5" s="43">
        <v>180</v>
      </c>
      <c r="O5" s="15">
        <v>0.46</v>
      </c>
      <c r="P5" s="15">
        <v>0.01</v>
      </c>
      <c r="Q5" s="9">
        <f>N5*P5</f>
        <v>1.8</v>
      </c>
      <c r="R5" s="33"/>
    </row>
    <row r="6" spans="1:18" ht="23.25">
      <c r="A6" s="10" t="s">
        <v>10</v>
      </c>
      <c r="B6" s="11">
        <v>15</v>
      </c>
      <c r="C6" s="11">
        <v>4</v>
      </c>
      <c r="D6" s="11">
        <f>N6*O6</f>
        <v>64.4</v>
      </c>
      <c r="E6" s="11">
        <f>D6+Q6</f>
        <v>65.80000000000001</v>
      </c>
      <c r="F6" s="11">
        <f>E6+Q6</f>
        <v>67.20000000000002</v>
      </c>
      <c r="G6" s="11">
        <f>F6+Q6</f>
        <v>68.60000000000002</v>
      </c>
      <c r="H6" s="11">
        <f>G6+Q6</f>
        <v>70.00000000000003</v>
      </c>
      <c r="I6" s="11">
        <f>H6+Q6</f>
        <v>71.40000000000003</v>
      </c>
      <c r="J6" s="11">
        <f>I6+Q6</f>
        <v>72.80000000000004</v>
      </c>
      <c r="K6" s="11">
        <f>J6+Q6</f>
        <v>74.20000000000005</v>
      </c>
      <c r="L6" s="12">
        <f>K6+Q6</f>
        <v>75.60000000000005</v>
      </c>
      <c r="M6" s="42">
        <f t="shared" si="0"/>
        <v>83.07692307692314</v>
      </c>
      <c r="N6" s="43">
        <v>140</v>
      </c>
      <c r="O6" s="15">
        <v>0.46</v>
      </c>
      <c r="P6" s="15">
        <v>0.01</v>
      </c>
      <c r="Q6" s="9">
        <f>N6*P6</f>
        <v>1.4000000000000001</v>
      </c>
      <c r="R6" s="33"/>
    </row>
    <row r="7" spans="1:18" ht="23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42">
        <f t="shared" si="0"/>
        <v>0</v>
      </c>
      <c r="N7" s="43"/>
      <c r="O7" s="43"/>
      <c r="P7" s="43"/>
      <c r="Q7" s="9"/>
      <c r="R7" s="33"/>
    </row>
    <row r="8" spans="1:18" ht="23.25">
      <c r="A8" s="10" t="s">
        <v>11</v>
      </c>
      <c r="B8" s="11">
        <v>12</v>
      </c>
      <c r="C8" s="11">
        <v>4</v>
      </c>
      <c r="D8" s="11">
        <f>N8*O8</f>
        <v>101.2</v>
      </c>
      <c r="E8" s="11">
        <f>D8+Q8</f>
        <v>103.4</v>
      </c>
      <c r="F8" s="11">
        <f>E8+Q8</f>
        <v>105.60000000000001</v>
      </c>
      <c r="G8" s="11">
        <f>F8+Q8</f>
        <v>107.80000000000001</v>
      </c>
      <c r="H8" s="11">
        <f>G8+Q8</f>
        <v>110.00000000000001</v>
      </c>
      <c r="I8" s="11">
        <f>H8+Q8</f>
        <v>112.20000000000002</v>
      </c>
      <c r="J8" s="11">
        <f>I8+Q8</f>
        <v>114.40000000000002</v>
      </c>
      <c r="K8" s="11">
        <f>J8+Q8</f>
        <v>116.60000000000002</v>
      </c>
      <c r="L8" s="12">
        <f>K8+Q8</f>
        <v>118.80000000000003</v>
      </c>
      <c r="M8" s="42">
        <f t="shared" si="0"/>
        <v>130.54945054945057</v>
      </c>
      <c r="N8" s="43">
        <v>220</v>
      </c>
      <c r="O8" s="15">
        <v>0.46</v>
      </c>
      <c r="P8" s="15">
        <v>0.01</v>
      </c>
      <c r="Q8" s="9">
        <f>N8*P8</f>
        <v>2.2</v>
      </c>
      <c r="R8" s="33"/>
    </row>
    <row r="9" spans="1:18" ht="23.25">
      <c r="A9" s="10" t="s">
        <v>12</v>
      </c>
      <c r="B9" s="11">
        <v>15</v>
      </c>
      <c r="C9" s="11">
        <v>4</v>
      </c>
      <c r="D9" s="11">
        <f>N9*O9</f>
        <v>41.4</v>
      </c>
      <c r="E9" s="11">
        <f>D9+Q9</f>
        <v>42.3</v>
      </c>
      <c r="F9" s="11">
        <f>E9+Q9</f>
        <v>43.199999999999996</v>
      </c>
      <c r="G9" s="11">
        <f>F9+Q9</f>
        <v>44.099999999999994</v>
      </c>
      <c r="H9" s="11">
        <f>G9+Q9</f>
        <v>44.99999999999999</v>
      </c>
      <c r="I9" s="11">
        <f>H9+Q9</f>
        <v>45.89999999999999</v>
      </c>
      <c r="J9" s="11">
        <f>I9+Q9</f>
        <v>46.79999999999999</v>
      </c>
      <c r="K9" s="11">
        <f>J9+Q9</f>
        <v>47.69999999999999</v>
      </c>
      <c r="L9" s="12">
        <f>K9+Q9</f>
        <v>48.59999999999999</v>
      </c>
      <c r="M9" s="42">
        <f t="shared" si="0"/>
        <v>53.40659340659339</v>
      </c>
      <c r="N9" s="43">
        <v>90</v>
      </c>
      <c r="O9" s="15">
        <v>0.46</v>
      </c>
      <c r="P9" s="15">
        <v>0.01</v>
      </c>
      <c r="Q9" s="9">
        <f>N9*P9</f>
        <v>0.9</v>
      </c>
      <c r="R9" s="33"/>
    </row>
    <row r="10" spans="1:18" ht="23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42">
        <f t="shared" si="0"/>
        <v>0</v>
      </c>
      <c r="N10" s="43"/>
      <c r="O10" s="43"/>
      <c r="P10" s="43"/>
      <c r="Q10" s="9"/>
      <c r="R10" s="33"/>
    </row>
    <row r="11" spans="1:18" ht="23.25">
      <c r="A11" s="10" t="s">
        <v>13</v>
      </c>
      <c r="B11" s="11">
        <v>12</v>
      </c>
      <c r="C11" s="11">
        <v>4</v>
      </c>
      <c r="D11" s="11">
        <f>N11*O11</f>
        <v>82.8</v>
      </c>
      <c r="E11" s="11">
        <f>D11+Q11</f>
        <v>84.6</v>
      </c>
      <c r="F11" s="11">
        <f>E11+Q11</f>
        <v>86.39999999999999</v>
      </c>
      <c r="G11" s="11">
        <f>F11+Q11</f>
        <v>88.19999999999999</v>
      </c>
      <c r="H11" s="11">
        <f>G11+Q11</f>
        <v>89.99999999999999</v>
      </c>
      <c r="I11" s="11">
        <f>H11+Q11</f>
        <v>91.79999999999998</v>
      </c>
      <c r="J11" s="11">
        <f>I11+Q11</f>
        <v>93.59999999999998</v>
      </c>
      <c r="K11" s="11">
        <f>J11+Q11</f>
        <v>95.39999999999998</v>
      </c>
      <c r="L11" s="12">
        <f>K11+Q11</f>
        <v>97.19999999999997</v>
      </c>
      <c r="M11" s="42">
        <f t="shared" si="0"/>
        <v>106.81318681318677</v>
      </c>
      <c r="N11" s="43">
        <v>180</v>
      </c>
      <c r="O11" s="15">
        <v>0.46</v>
      </c>
      <c r="P11" s="15">
        <v>0.01</v>
      </c>
      <c r="Q11" s="9">
        <f>N11*P11</f>
        <v>1.8</v>
      </c>
      <c r="R11" s="33"/>
    </row>
    <row r="12" spans="1:18" ht="23.25">
      <c r="A12" s="10" t="s">
        <v>14</v>
      </c>
      <c r="B12" s="11">
        <v>15</v>
      </c>
      <c r="C12" s="11">
        <v>4</v>
      </c>
      <c r="D12" s="11">
        <f>N12*O12</f>
        <v>46</v>
      </c>
      <c r="E12" s="11">
        <f>D12+Q12</f>
        <v>47</v>
      </c>
      <c r="F12" s="11">
        <f>E12+Q12</f>
        <v>48</v>
      </c>
      <c r="G12" s="11">
        <f>F12+Q12</f>
        <v>49</v>
      </c>
      <c r="H12" s="11">
        <f>G12+Q12</f>
        <v>50</v>
      </c>
      <c r="I12" s="11">
        <f>H12+Q12</f>
        <v>51</v>
      </c>
      <c r="J12" s="11">
        <f>I12+Q12</f>
        <v>52</v>
      </c>
      <c r="K12" s="11">
        <f>J12+Q12</f>
        <v>53</v>
      </c>
      <c r="L12" s="12">
        <f>K12+Q12</f>
        <v>54</v>
      </c>
      <c r="M12" s="42">
        <f t="shared" si="0"/>
        <v>59.340659340659336</v>
      </c>
      <c r="N12" s="43">
        <v>100</v>
      </c>
      <c r="O12" s="15">
        <v>0.46</v>
      </c>
      <c r="P12" s="15">
        <v>0.01</v>
      </c>
      <c r="Q12" s="9">
        <f>N12*P12</f>
        <v>1</v>
      </c>
      <c r="R12" s="33"/>
    </row>
    <row r="13" spans="1:17" ht="23.25">
      <c r="A13" s="26"/>
      <c r="B13" s="27">
        <f>B5*C5+B6*C6+B8*C8+B9*C9+B11*C11+B12*C12</f>
        <v>324</v>
      </c>
      <c r="C13" s="27">
        <f>C12+C11+C9+C8+C6+C5</f>
        <v>24</v>
      </c>
      <c r="D13" s="27"/>
      <c r="E13" s="27"/>
      <c r="F13" s="27"/>
      <c r="G13" s="27"/>
      <c r="H13" s="27"/>
      <c r="I13" s="27"/>
      <c r="J13" s="27"/>
      <c r="K13" s="27"/>
      <c r="L13" s="44"/>
      <c r="M13" s="42"/>
      <c r="N13" s="18"/>
      <c r="O13" s="18"/>
      <c r="P13" s="18"/>
      <c r="Q13" s="18"/>
    </row>
    <row r="14" spans="1:18" ht="23.25">
      <c r="A14" s="45" t="str">
        <f>A3</f>
        <v>Дата</v>
      </c>
      <c r="B14" s="46" t="s">
        <v>3</v>
      </c>
      <c r="C14" s="46" t="s">
        <v>4</v>
      </c>
      <c r="D14" s="46"/>
      <c r="E14" s="46"/>
      <c r="F14" s="46"/>
      <c r="G14" s="46"/>
      <c r="H14" s="46"/>
      <c r="I14" s="46"/>
      <c r="J14" s="46"/>
      <c r="K14" s="46"/>
      <c r="L14" s="47"/>
      <c r="M14" s="41" t="s">
        <v>5</v>
      </c>
      <c r="N14" s="17">
        <f>N3</f>
        <v>1</v>
      </c>
      <c r="O14" s="9" t="str">
        <f>O3</f>
        <v>Н.В.</v>
      </c>
      <c r="P14" s="9" t="str">
        <f>P3</f>
        <v>Доб.%</v>
      </c>
      <c r="Q14" s="9" t="str">
        <f>Q3</f>
        <v>Доб.В.</v>
      </c>
      <c r="R14" s="33"/>
    </row>
    <row r="15" spans="1:18" ht="23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42">
        <f aca="true" t="shared" si="1" ref="M15:M23">L15/(1-((C15-1)*0.03))</f>
        <v>0</v>
      </c>
      <c r="N15" s="9"/>
      <c r="O15" s="9"/>
      <c r="P15" s="9"/>
      <c r="Q15" s="9"/>
      <c r="R15" s="33"/>
    </row>
    <row r="16" spans="1:18" ht="23.25">
      <c r="A16" s="10" t="str">
        <f>A5</f>
        <v>Жим лёжа</v>
      </c>
      <c r="B16" s="11">
        <v>9</v>
      </c>
      <c r="C16" s="11">
        <v>4</v>
      </c>
      <c r="D16" s="11">
        <f>L5+Q16</f>
        <v>98.99999999999997</v>
      </c>
      <c r="E16" s="11">
        <f>D16+Q16</f>
        <v>100.79999999999997</v>
      </c>
      <c r="F16" s="11">
        <f>E16+Q16</f>
        <v>102.59999999999997</v>
      </c>
      <c r="G16" s="11">
        <f>F16+Q16</f>
        <v>104.39999999999996</v>
      </c>
      <c r="H16" s="11">
        <f>G16+Q16</f>
        <v>106.19999999999996</v>
      </c>
      <c r="I16" s="11">
        <f>H16+Q16</f>
        <v>107.99999999999996</v>
      </c>
      <c r="J16" s="11">
        <f>I16+Q16</f>
        <v>109.79999999999995</v>
      </c>
      <c r="K16" s="11">
        <f>J16+Q16</f>
        <v>111.59999999999995</v>
      </c>
      <c r="L16" s="12">
        <f>K16+Q16</f>
        <v>113.39999999999995</v>
      </c>
      <c r="M16" s="42">
        <f t="shared" si="1"/>
        <v>124.61538461538456</v>
      </c>
      <c r="N16" s="9">
        <f aca="true" t="shared" si="2" ref="N16:Q17">N5</f>
        <v>180</v>
      </c>
      <c r="O16" s="17">
        <f t="shared" si="2"/>
        <v>0.46</v>
      </c>
      <c r="P16" s="17">
        <f t="shared" si="2"/>
        <v>0.01</v>
      </c>
      <c r="Q16" s="9">
        <f t="shared" si="2"/>
        <v>1.8</v>
      </c>
      <c r="R16" s="33"/>
    </row>
    <row r="17" spans="1:18" ht="23.25">
      <c r="A17" s="10" t="str">
        <f>A6</f>
        <v>Жим лёжа узким хватом</v>
      </c>
      <c r="B17" s="11">
        <v>12</v>
      </c>
      <c r="C17" s="11">
        <v>4</v>
      </c>
      <c r="D17" s="11">
        <f>L6+Q17</f>
        <v>77.00000000000006</v>
      </c>
      <c r="E17" s="11">
        <f>D17+Q17</f>
        <v>78.40000000000006</v>
      </c>
      <c r="F17" s="11">
        <f>E17+Q17</f>
        <v>79.80000000000007</v>
      </c>
      <c r="G17" s="11">
        <f>F17+Q17</f>
        <v>81.20000000000007</v>
      </c>
      <c r="H17" s="11">
        <f>G17+Q17</f>
        <v>82.60000000000008</v>
      </c>
      <c r="I17" s="11">
        <f>H17+Q17</f>
        <v>84.00000000000009</v>
      </c>
      <c r="J17" s="11">
        <f>I17+Q17</f>
        <v>85.40000000000009</v>
      </c>
      <c r="K17" s="11">
        <f>J17+Q17</f>
        <v>86.8000000000001</v>
      </c>
      <c r="L17" s="12">
        <f>K17+Q17</f>
        <v>88.2000000000001</v>
      </c>
      <c r="M17" s="42">
        <f t="shared" si="1"/>
        <v>96.92307692307703</v>
      </c>
      <c r="N17" s="9">
        <f t="shared" si="2"/>
        <v>140</v>
      </c>
      <c r="O17" s="17">
        <f t="shared" si="2"/>
        <v>0.46</v>
      </c>
      <c r="P17" s="17">
        <f t="shared" si="2"/>
        <v>0.01</v>
      </c>
      <c r="Q17" s="9">
        <f t="shared" si="2"/>
        <v>1.4000000000000001</v>
      </c>
      <c r="R17" s="33"/>
    </row>
    <row r="18" spans="1:18" ht="23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42">
        <f t="shared" si="1"/>
        <v>0</v>
      </c>
      <c r="N18" s="9"/>
      <c r="O18" s="9"/>
      <c r="P18" s="9"/>
      <c r="Q18" s="9"/>
      <c r="R18" s="33"/>
    </row>
    <row r="19" spans="1:18" ht="23.25">
      <c r="A19" s="10" t="str">
        <f>A8</f>
        <v>1.Приседания</v>
      </c>
      <c r="B19" s="11">
        <v>9</v>
      </c>
      <c r="C19" s="11">
        <v>4</v>
      </c>
      <c r="D19" s="11">
        <f>L8+Q19</f>
        <v>121.00000000000003</v>
      </c>
      <c r="E19" s="11">
        <f>D19+Q19</f>
        <v>123.20000000000003</v>
      </c>
      <c r="F19" s="11">
        <f>E19+Q19</f>
        <v>125.40000000000003</v>
      </c>
      <c r="G19" s="11">
        <f>F19+Q19</f>
        <v>127.60000000000004</v>
      </c>
      <c r="H19" s="11">
        <f>G19+Q19</f>
        <v>129.80000000000004</v>
      </c>
      <c r="I19" s="11">
        <f>H19+Q19</f>
        <v>132.00000000000003</v>
      </c>
      <c r="J19" s="11">
        <f>I19+Q19</f>
        <v>134.20000000000002</v>
      </c>
      <c r="K19" s="11">
        <f>J19+Q19</f>
        <v>136.4</v>
      </c>
      <c r="L19" s="12">
        <f>K19+Q19</f>
        <v>138.6</v>
      </c>
      <c r="M19" s="42">
        <f t="shared" si="1"/>
        <v>152.3076923076923</v>
      </c>
      <c r="N19" s="9">
        <f aca="true" t="shared" si="3" ref="N19:Q20">N8</f>
        <v>220</v>
      </c>
      <c r="O19" s="17">
        <f t="shared" si="3"/>
        <v>0.46</v>
      </c>
      <c r="P19" s="17">
        <f t="shared" si="3"/>
        <v>0.01</v>
      </c>
      <c r="Q19" s="9">
        <f t="shared" si="3"/>
        <v>2.2</v>
      </c>
      <c r="R19" s="33"/>
    </row>
    <row r="20" spans="1:18" ht="23.25">
      <c r="A20" s="10" t="str">
        <f>A9</f>
        <v>2.Жим штанги стоя/сидя</v>
      </c>
      <c r="B20" s="11">
        <v>12</v>
      </c>
      <c r="C20" s="11">
        <v>4</v>
      </c>
      <c r="D20" s="11">
        <f>L9+Q20</f>
        <v>49.499999999999986</v>
      </c>
      <c r="E20" s="11">
        <f>D20+Q20</f>
        <v>50.399999999999984</v>
      </c>
      <c r="F20" s="11">
        <f>E20+Q20</f>
        <v>51.29999999999998</v>
      </c>
      <c r="G20" s="11">
        <f>F20+Q20</f>
        <v>52.19999999999998</v>
      </c>
      <c r="H20" s="11">
        <f>G20+Q20</f>
        <v>53.09999999999998</v>
      </c>
      <c r="I20" s="11">
        <f>H20+Q20</f>
        <v>53.99999999999998</v>
      </c>
      <c r="J20" s="11">
        <f>I20+Q20</f>
        <v>54.89999999999998</v>
      </c>
      <c r="K20" s="11">
        <f>J20+Q20</f>
        <v>55.799999999999976</v>
      </c>
      <c r="L20" s="12">
        <f>K20+Q20</f>
        <v>56.699999999999974</v>
      </c>
      <c r="M20" s="42">
        <f t="shared" si="1"/>
        <v>62.30769230769228</v>
      </c>
      <c r="N20" s="9">
        <f t="shared" si="3"/>
        <v>90</v>
      </c>
      <c r="O20" s="17">
        <f t="shared" si="3"/>
        <v>0.46</v>
      </c>
      <c r="P20" s="17">
        <f t="shared" si="3"/>
        <v>0.01</v>
      </c>
      <c r="Q20" s="9">
        <f t="shared" si="3"/>
        <v>0.9</v>
      </c>
      <c r="R20" s="33"/>
    </row>
    <row r="21" spans="1:18" ht="23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42">
        <f t="shared" si="1"/>
        <v>0</v>
      </c>
      <c r="N21" s="9"/>
      <c r="O21" s="9"/>
      <c r="P21" s="9"/>
      <c r="Q21" s="9"/>
      <c r="R21" s="33"/>
    </row>
    <row r="22" spans="1:18" ht="23.25">
      <c r="A22" s="10" t="str">
        <f>A11</f>
        <v>1.Подтягивантя</v>
      </c>
      <c r="B22" s="11">
        <v>9</v>
      </c>
      <c r="C22" s="11">
        <v>4</v>
      </c>
      <c r="D22" s="11">
        <f>L11+Q22</f>
        <v>98.99999999999997</v>
      </c>
      <c r="E22" s="11">
        <f>D22+Q22</f>
        <v>100.79999999999997</v>
      </c>
      <c r="F22" s="11">
        <f>E22+Q22</f>
        <v>102.59999999999997</v>
      </c>
      <c r="G22" s="11">
        <f>F22+Q22</f>
        <v>104.39999999999996</v>
      </c>
      <c r="H22" s="11">
        <f>G22+Q22</f>
        <v>106.19999999999996</v>
      </c>
      <c r="I22" s="11">
        <f>H22+Q22</f>
        <v>107.99999999999996</v>
      </c>
      <c r="J22" s="11">
        <f>I22+Q22</f>
        <v>109.79999999999995</v>
      </c>
      <c r="K22" s="11">
        <f>J22+Q22</f>
        <v>111.59999999999995</v>
      </c>
      <c r="L22" s="12">
        <f>K22+Q22</f>
        <v>113.39999999999995</v>
      </c>
      <c r="M22" s="42">
        <f t="shared" si="1"/>
        <v>124.61538461538456</v>
      </c>
      <c r="N22" s="9">
        <f aca="true" t="shared" si="4" ref="N22:Q23">N11</f>
        <v>180</v>
      </c>
      <c r="O22" s="17">
        <f t="shared" si="4"/>
        <v>0.46</v>
      </c>
      <c r="P22" s="17">
        <f t="shared" si="4"/>
        <v>0.01</v>
      </c>
      <c r="Q22" s="9">
        <f t="shared" si="4"/>
        <v>1.8</v>
      </c>
      <c r="R22" s="33"/>
    </row>
    <row r="23" spans="1:18" ht="23.25">
      <c r="A23" s="10" t="str">
        <f>A12</f>
        <v>2.Поднятие штанги на бицепс</v>
      </c>
      <c r="B23" s="11">
        <v>12</v>
      </c>
      <c r="C23" s="11">
        <v>4</v>
      </c>
      <c r="D23" s="11">
        <f>L12+Q23</f>
        <v>55</v>
      </c>
      <c r="E23" s="11">
        <f>D23+Q23</f>
        <v>56</v>
      </c>
      <c r="F23" s="11">
        <f>E23+Q23</f>
        <v>57</v>
      </c>
      <c r="G23" s="11">
        <f>F23+Q23</f>
        <v>58</v>
      </c>
      <c r="H23" s="11">
        <f>G23+Q23</f>
        <v>59</v>
      </c>
      <c r="I23" s="11">
        <f>H23+Q23</f>
        <v>60</v>
      </c>
      <c r="J23" s="11">
        <f>I23+Q23</f>
        <v>61</v>
      </c>
      <c r="K23" s="11">
        <f>J23+Q23</f>
        <v>62</v>
      </c>
      <c r="L23" s="12">
        <f>K23+Q23</f>
        <v>63</v>
      </c>
      <c r="M23" s="42">
        <f t="shared" si="1"/>
        <v>69.23076923076923</v>
      </c>
      <c r="N23" s="9">
        <f t="shared" si="4"/>
        <v>100</v>
      </c>
      <c r="O23" s="17">
        <f t="shared" si="4"/>
        <v>0.46</v>
      </c>
      <c r="P23" s="17">
        <f t="shared" si="4"/>
        <v>0.01</v>
      </c>
      <c r="Q23" s="9">
        <f t="shared" si="4"/>
        <v>1</v>
      </c>
      <c r="R23" s="33"/>
    </row>
    <row r="24" spans="1:17" ht="23.25">
      <c r="A24" s="26"/>
      <c r="B24" s="27">
        <f>B16*C16+B17*C17+B19*C19+B20*C20+B22*C22+B23*C23</f>
        <v>252</v>
      </c>
      <c r="C24" s="27">
        <f>C23+C22+C20+C19+C17+C16</f>
        <v>24</v>
      </c>
      <c r="D24" s="27"/>
      <c r="E24" s="27"/>
      <c r="F24" s="27"/>
      <c r="G24" s="27"/>
      <c r="H24" s="27"/>
      <c r="I24" s="27"/>
      <c r="J24" s="27"/>
      <c r="K24" s="27"/>
      <c r="L24" s="44"/>
      <c r="M24" s="42"/>
      <c r="N24" s="18"/>
      <c r="O24" s="18"/>
      <c r="P24" s="18"/>
      <c r="Q24" s="18"/>
    </row>
    <row r="25" spans="1:18" ht="23.25">
      <c r="A25" s="45" t="str">
        <f>A3</f>
        <v>Дата</v>
      </c>
      <c r="B25" s="46" t="s">
        <v>3</v>
      </c>
      <c r="C25" s="46" t="s">
        <v>4</v>
      </c>
      <c r="D25" s="46"/>
      <c r="E25" s="46"/>
      <c r="F25" s="46"/>
      <c r="G25" s="46"/>
      <c r="H25" s="46"/>
      <c r="I25" s="46"/>
      <c r="J25" s="46"/>
      <c r="K25" s="46"/>
      <c r="L25" s="47"/>
      <c r="M25" s="41" t="s">
        <v>5</v>
      </c>
      <c r="N25" s="17">
        <f>N3</f>
        <v>1</v>
      </c>
      <c r="O25" s="9" t="str">
        <f>O3</f>
        <v>Н.В.</v>
      </c>
      <c r="P25" s="9" t="str">
        <f>P3</f>
        <v>Доб.%</v>
      </c>
      <c r="Q25" s="9" t="str">
        <f>Q3</f>
        <v>Доб.В.</v>
      </c>
      <c r="R25" s="33"/>
    </row>
    <row r="26" spans="1:18" ht="23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42">
        <f aca="true" t="shared" si="5" ref="M26:M34">L26/(1-((C26-1)*0.03))</f>
        <v>0</v>
      </c>
      <c r="N26" s="9"/>
      <c r="O26" s="9"/>
      <c r="P26" s="9"/>
      <c r="Q26" s="9"/>
      <c r="R26" s="33"/>
    </row>
    <row r="27" spans="1:18" ht="23.25">
      <c r="A27" s="10" t="str">
        <f>A5</f>
        <v>Жим лёжа</v>
      </c>
      <c r="B27" s="11">
        <v>6</v>
      </c>
      <c r="C27" s="11">
        <v>4</v>
      </c>
      <c r="D27" s="11">
        <f>L16+Q27</f>
        <v>115.19999999999995</v>
      </c>
      <c r="E27" s="11">
        <f>D27+Q27</f>
        <v>116.99999999999994</v>
      </c>
      <c r="F27" s="11">
        <f>E27+Q27</f>
        <v>118.79999999999994</v>
      </c>
      <c r="G27" s="11">
        <f>F27+Q27</f>
        <v>120.59999999999994</v>
      </c>
      <c r="H27" s="11">
        <f>G27+Q27</f>
        <v>122.39999999999993</v>
      </c>
      <c r="I27" s="11">
        <f>H27+Q27</f>
        <v>124.19999999999993</v>
      </c>
      <c r="J27" s="11">
        <f>I27+Q27</f>
        <v>125.99999999999993</v>
      </c>
      <c r="K27" s="11">
        <f>J27+Q27</f>
        <v>127.79999999999993</v>
      </c>
      <c r="L27" s="12">
        <f>K27+Q27</f>
        <v>129.59999999999994</v>
      </c>
      <c r="M27" s="42">
        <f t="shared" si="5"/>
        <v>142.41758241758234</v>
      </c>
      <c r="N27" s="9">
        <f aca="true" t="shared" si="6" ref="N27:Q28">N5</f>
        <v>180</v>
      </c>
      <c r="O27" s="17">
        <f t="shared" si="6"/>
        <v>0.46</v>
      </c>
      <c r="P27" s="17">
        <f t="shared" si="6"/>
        <v>0.01</v>
      </c>
      <c r="Q27" s="9">
        <f t="shared" si="6"/>
        <v>1.8</v>
      </c>
      <c r="R27" s="33"/>
    </row>
    <row r="28" spans="1:18" ht="23.25">
      <c r="A28" s="10" t="str">
        <f>A6</f>
        <v>Жим лёжа узким хватом</v>
      </c>
      <c r="B28" s="11">
        <v>9</v>
      </c>
      <c r="C28" s="11">
        <v>4</v>
      </c>
      <c r="D28" s="11">
        <f>L17+Q28</f>
        <v>89.60000000000011</v>
      </c>
      <c r="E28" s="11">
        <f>D28+Q28</f>
        <v>91.00000000000011</v>
      </c>
      <c r="F28" s="11">
        <f>E28+Q28</f>
        <v>92.40000000000012</v>
      </c>
      <c r="G28" s="11">
        <f>F28+Q28</f>
        <v>93.80000000000013</v>
      </c>
      <c r="H28" s="11">
        <f>G28+Q28</f>
        <v>95.20000000000013</v>
      </c>
      <c r="I28" s="11">
        <f>H28+Q28</f>
        <v>96.60000000000014</v>
      </c>
      <c r="J28" s="11">
        <f>I28+Q28</f>
        <v>98.00000000000014</v>
      </c>
      <c r="K28" s="11">
        <f>J28+Q28</f>
        <v>99.40000000000015</v>
      </c>
      <c r="L28" s="12">
        <f>K28+Q28</f>
        <v>100.80000000000015</v>
      </c>
      <c r="M28" s="42">
        <f t="shared" si="5"/>
        <v>110.76923076923093</v>
      </c>
      <c r="N28" s="9">
        <f t="shared" si="6"/>
        <v>140</v>
      </c>
      <c r="O28" s="17">
        <f t="shared" si="6"/>
        <v>0.46</v>
      </c>
      <c r="P28" s="17">
        <f t="shared" si="6"/>
        <v>0.01</v>
      </c>
      <c r="Q28" s="9">
        <f t="shared" si="6"/>
        <v>1.4000000000000001</v>
      </c>
      <c r="R28" s="33"/>
    </row>
    <row r="29" spans="1:18" ht="23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42">
        <f t="shared" si="5"/>
        <v>0</v>
      </c>
      <c r="N29" s="9"/>
      <c r="O29" s="9"/>
      <c r="P29" s="9"/>
      <c r="Q29" s="9"/>
      <c r="R29" s="33"/>
    </row>
    <row r="30" spans="1:18" ht="23.25">
      <c r="A30" s="10" t="str">
        <f>A8</f>
        <v>1.Приседания</v>
      </c>
      <c r="B30" s="11">
        <v>6</v>
      </c>
      <c r="C30" s="11">
        <v>4</v>
      </c>
      <c r="D30" s="11">
        <f>L19+Q30</f>
        <v>140.79999999999998</v>
      </c>
      <c r="E30" s="11">
        <f>D30+Q30</f>
        <v>142.99999999999997</v>
      </c>
      <c r="F30" s="11">
        <f>E30+Q30</f>
        <v>145.19999999999996</v>
      </c>
      <c r="G30" s="11">
        <f>F30+Q30</f>
        <v>147.39999999999995</v>
      </c>
      <c r="H30" s="11">
        <f>G30+Q30</f>
        <v>149.59999999999994</v>
      </c>
      <c r="I30" s="11">
        <f>H30+Q30</f>
        <v>151.79999999999993</v>
      </c>
      <c r="J30" s="11">
        <f>I30+Q30</f>
        <v>153.99999999999991</v>
      </c>
      <c r="K30" s="11">
        <f>J30+Q30</f>
        <v>156.1999999999999</v>
      </c>
      <c r="L30" s="12">
        <f>K30+Q30</f>
        <v>158.3999999999999</v>
      </c>
      <c r="M30" s="42">
        <f t="shared" si="5"/>
        <v>174.06593406593393</v>
      </c>
      <c r="N30" s="9">
        <f>N11</f>
        <v>180</v>
      </c>
      <c r="O30" s="17">
        <f aca="true" t="shared" si="7" ref="O30:Q31">O8</f>
        <v>0.46</v>
      </c>
      <c r="P30" s="17">
        <f t="shared" si="7"/>
        <v>0.01</v>
      </c>
      <c r="Q30" s="9">
        <f t="shared" si="7"/>
        <v>2.2</v>
      </c>
      <c r="R30" s="33"/>
    </row>
    <row r="31" spans="1:18" ht="23.25">
      <c r="A31" s="10" t="str">
        <f>A9</f>
        <v>2.Жим штанги стоя/сидя</v>
      </c>
      <c r="B31" s="11">
        <v>9</v>
      </c>
      <c r="C31" s="11">
        <v>4</v>
      </c>
      <c r="D31" s="11">
        <f>L20+Q31</f>
        <v>57.59999999999997</v>
      </c>
      <c r="E31" s="11">
        <f>D31+Q31</f>
        <v>58.49999999999997</v>
      </c>
      <c r="F31" s="11">
        <f>E31+Q31</f>
        <v>59.39999999999997</v>
      </c>
      <c r="G31" s="11">
        <f>F31+Q31</f>
        <v>60.29999999999997</v>
      </c>
      <c r="H31" s="11">
        <f>G31+Q31</f>
        <v>61.19999999999997</v>
      </c>
      <c r="I31" s="11">
        <f>H31+Q31</f>
        <v>62.099999999999966</v>
      </c>
      <c r="J31" s="11">
        <f>I31+Q31</f>
        <v>62.999999999999964</v>
      </c>
      <c r="K31" s="11">
        <f>J31+Q31</f>
        <v>63.89999999999996</v>
      </c>
      <c r="L31" s="12">
        <f>K31+Q31</f>
        <v>64.79999999999997</v>
      </c>
      <c r="M31" s="42">
        <f t="shared" si="5"/>
        <v>71.20879120879117</v>
      </c>
      <c r="N31" s="9">
        <f>N9</f>
        <v>90</v>
      </c>
      <c r="O31" s="17">
        <f t="shared" si="7"/>
        <v>0.46</v>
      </c>
      <c r="P31" s="17">
        <f t="shared" si="7"/>
        <v>0.01</v>
      </c>
      <c r="Q31" s="9">
        <f t="shared" si="7"/>
        <v>0.9</v>
      </c>
      <c r="R31" s="33"/>
    </row>
    <row r="32" spans="1:18" ht="23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42">
        <f t="shared" si="5"/>
        <v>0</v>
      </c>
      <c r="N32" s="9"/>
      <c r="O32" s="9"/>
      <c r="P32" s="9"/>
      <c r="Q32" s="9"/>
      <c r="R32" s="33"/>
    </row>
    <row r="33" spans="1:18" ht="23.25">
      <c r="A33" s="10" t="str">
        <f>A11</f>
        <v>1.Подтягивантя</v>
      </c>
      <c r="B33" s="11">
        <v>6</v>
      </c>
      <c r="C33" s="11">
        <v>4</v>
      </c>
      <c r="D33" s="11">
        <f>L22+Q33</f>
        <v>115.19999999999995</v>
      </c>
      <c r="E33" s="11">
        <f>D33+Q33</f>
        <v>116.99999999999994</v>
      </c>
      <c r="F33" s="11">
        <f>E33+Q33</f>
        <v>118.79999999999994</v>
      </c>
      <c r="G33" s="11">
        <f>F33+Q33</f>
        <v>120.59999999999994</v>
      </c>
      <c r="H33" s="11">
        <f>G33+Q33</f>
        <v>122.39999999999993</v>
      </c>
      <c r="I33" s="11">
        <f>H33+Q33</f>
        <v>124.19999999999993</v>
      </c>
      <c r="J33" s="11">
        <f>I33+Q33</f>
        <v>125.99999999999993</v>
      </c>
      <c r="K33" s="11">
        <f>J33+Q33</f>
        <v>127.79999999999993</v>
      </c>
      <c r="L33" s="12">
        <f>K33+Q33</f>
        <v>129.59999999999994</v>
      </c>
      <c r="M33" s="42">
        <f t="shared" si="5"/>
        <v>142.41758241758234</v>
      </c>
      <c r="N33" s="9">
        <f aca="true" t="shared" si="8" ref="N33:Q34">N11</f>
        <v>180</v>
      </c>
      <c r="O33" s="17">
        <f t="shared" si="8"/>
        <v>0.46</v>
      </c>
      <c r="P33" s="17">
        <f t="shared" si="8"/>
        <v>0.01</v>
      </c>
      <c r="Q33" s="9">
        <f t="shared" si="8"/>
        <v>1.8</v>
      </c>
      <c r="R33" s="33"/>
    </row>
    <row r="34" spans="1:18" ht="23.25">
      <c r="A34" s="10" t="str">
        <f>A12</f>
        <v>2.Поднятие штанги на бицепс</v>
      </c>
      <c r="B34" s="11">
        <v>9</v>
      </c>
      <c r="C34" s="11">
        <v>4</v>
      </c>
      <c r="D34" s="11">
        <f>L23+Q34</f>
        <v>64</v>
      </c>
      <c r="E34" s="11">
        <f>D34+Q34</f>
        <v>65</v>
      </c>
      <c r="F34" s="11">
        <f>E34+Q34</f>
        <v>66</v>
      </c>
      <c r="G34" s="11">
        <f>F34+Q34</f>
        <v>67</v>
      </c>
      <c r="H34" s="11">
        <f>G34+Q34</f>
        <v>68</v>
      </c>
      <c r="I34" s="11">
        <f>H34+Q34</f>
        <v>69</v>
      </c>
      <c r="J34" s="11">
        <f>I34+Q34</f>
        <v>70</v>
      </c>
      <c r="K34" s="11">
        <f>J34+Q34</f>
        <v>71</v>
      </c>
      <c r="L34" s="12">
        <f>K34+Q34</f>
        <v>72</v>
      </c>
      <c r="M34" s="42">
        <f t="shared" si="5"/>
        <v>79.12087912087912</v>
      </c>
      <c r="N34" s="9">
        <f t="shared" si="8"/>
        <v>100</v>
      </c>
      <c r="O34" s="17">
        <f t="shared" si="8"/>
        <v>0.46</v>
      </c>
      <c r="P34" s="17">
        <f t="shared" si="8"/>
        <v>0.01</v>
      </c>
      <c r="Q34" s="9">
        <f t="shared" si="8"/>
        <v>1</v>
      </c>
      <c r="R34" s="33"/>
    </row>
    <row r="35" spans="1:17" ht="23.25">
      <c r="A35" s="26"/>
      <c r="B35" s="27">
        <f>B27*C27+B28*C28+B30*C30+B31*C31+B33*C33+B34*C34</f>
        <v>180</v>
      </c>
      <c r="C35" s="27">
        <f>C34+C33+C31+C30+C28+C27</f>
        <v>24</v>
      </c>
      <c r="D35" s="27"/>
      <c r="E35" s="27"/>
      <c r="F35" s="27"/>
      <c r="G35" s="27"/>
      <c r="H35" s="27"/>
      <c r="I35" s="27"/>
      <c r="J35" s="27"/>
      <c r="K35" s="27"/>
      <c r="L35" s="44"/>
      <c r="M35" s="42"/>
      <c r="N35" s="18"/>
      <c r="O35" s="18"/>
      <c r="P35" s="18"/>
      <c r="Q35" s="18"/>
    </row>
    <row r="36" spans="1:18" ht="23.25">
      <c r="A36" s="45" t="str">
        <f>A3</f>
        <v>Дата</v>
      </c>
      <c r="B36" s="46" t="s">
        <v>3</v>
      </c>
      <c r="C36" s="46" t="s">
        <v>4</v>
      </c>
      <c r="D36" s="46"/>
      <c r="E36" s="46"/>
      <c r="F36" s="46"/>
      <c r="G36" s="46"/>
      <c r="H36" s="46"/>
      <c r="I36" s="46"/>
      <c r="J36" s="46"/>
      <c r="K36" s="46"/>
      <c r="L36" s="47"/>
      <c r="M36" s="41" t="s">
        <v>5</v>
      </c>
      <c r="N36" s="17">
        <f>N3</f>
        <v>1</v>
      </c>
      <c r="O36" s="9" t="str">
        <f>O3</f>
        <v>Н.В.</v>
      </c>
      <c r="P36" s="9" t="str">
        <f>P3</f>
        <v>Доб.%</v>
      </c>
      <c r="Q36" s="9" t="str">
        <f>Q3</f>
        <v>Доб.В.</v>
      </c>
      <c r="R36" s="33"/>
    </row>
    <row r="37" spans="1:18" ht="23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42">
        <f aca="true" t="shared" si="9" ref="M37:M45">L37/(1-((C37-1)*0.03))</f>
        <v>0</v>
      </c>
      <c r="N37" s="9"/>
      <c r="O37" s="9"/>
      <c r="P37" s="9"/>
      <c r="Q37" s="9"/>
      <c r="R37" s="33"/>
    </row>
    <row r="38" spans="1:18" ht="23.25">
      <c r="A38" s="10" t="str">
        <f>A5</f>
        <v>Жим лёжа</v>
      </c>
      <c r="B38" s="11">
        <v>3</v>
      </c>
      <c r="C38" s="11">
        <v>4</v>
      </c>
      <c r="D38" s="11">
        <f>L27+Q38</f>
        <v>131.39999999999995</v>
      </c>
      <c r="E38" s="11">
        <f>D38+Q38</f>
        <v>133.19999999999996</v>
      </c>
      <c r="F38" s="11">
        <f>E38+Q38</f>
        <v>134.99999999999997</v>
      </c>
      <c r="G38" s="11">
        <f>F38+Q38</f>
        <v>136.79999999999998</v>
      </c>
      <c r="H38" s="11">
        <f>G38+Q38</f>
        <v>138.6</v>
      </c>
      <c r="I38" s="11">
        <f>H38+Q38</f>
        <v>140.4</v>
      </c>
      <c r="J38" s="11">
        <f>I38+Q38</f>
        <v>142.20000000000002</v>
      </c>
      <c r="K38" s="11">
        <f>J38+Q38</f>
        <v>144.00000000000003</v>
      </c>
      <c r="L38" s="12">
        <f>K38+Q38</f>
        <v>145.80000000000004</v>
      </c>
      <c r="M38" s="42">
        <f t="shared" si="9"/>
        <v>160.21978021978026</v>
      </c>
      <c r="N38" s="9">
        <f aca="true" t="shared" si="10" ref="N38:Q39">N5</f>
        <v>180</v>
      </c>
      <c r="O38" s="17">
        <f t="shared" si="10"/>
        <v>0.46</v>
      </c>
      <c r="P38" s="17">
        <f t="shared" si="10"/>
        <v>0.01</v>
      </c>
      <c r="Q38" s="9">
        <f t="shared" si="10"/>
        <v>1.8</v>
      </c>
      <c r="R38" s="33"/>
    </row>
    <row r="39" spans="1:18" ht="23.25">
      <c r="A39" s="10" t="str">
        <f>A6</f>
        <v>Жим лёжа узким хватом</v>
      </c>
      <c r="B39" s="11">
        <v>6</v>
      </c>
      <c r="C39" s="11">
        <v>4</v>
      </c>
      <c r="D39" s="11">
        <f>L28+Q39</f>
        <v>102.20000000000016</v>
      </c>
      <c r="E39" s="11">
        <f>D39+Q39</f>
        <v>103.60000000000016</v>
      </c>
      <c r="F39" s="11">
        <f>E39+Q39</f>
        <v>105.00000000000017</v>
      </c>
      <c r="G39" s="11">
        <f>F39+Q39</f>
        <v>106.40000000000018</v>
      </c>
      <c r="H39" s="11">
        <f>G39+Q39</f>
        <v>107.80000000000018</v>
      </c>
      <c r="I39" s="11">
        <f>H39+Q39</f>
        <v>109.20000000000019</v>
      </c>
      <c r="J39" s="11">
        <f>I39+Q39</f>
        <v>110.6000000000002</v>
      </c>
      <c r="K39" s="11">
        <f>J39+Q39</f>
        <v>112.0000000000002</v>
      </c>
      <c r="L39" s="12">
        <f>K39+Q39</f>
        <v>113.4000000000002</v>
      </c>
      <c r="M39" s="42">
        <f t="shared" si="9"/>
        <v>124.61538461538484</v>
      </c>
      <c r="N39" s="9">
        <f t="shared" si="10"/>
        <v>140</v>
      </c>
      <c r="O39" s="17">
        <f t="shared" si="10"/>
        <v>0.46</v>
      </c>
      <c r="P39" s="17">
        <f t="shared" si="10"/>
        <v>0.01</v>
      </c>
      <c r="Q39" s="9">
        <f t="shared" si="10"/>
        <v>1.4000000000000001</v>
      </c>
      <c r="R39" s="33"/>
    </row>
    <row r="40" spans="1:18" ht="23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42">
        <f t="shared" si="9"/>
        <v>0</v>
      </c>
      <c r="N40" s="9"/>
      <c r="O40" s="9"/>
      <c r="P40" s="9"/>
      <c r="Q40" s="9"/>
      <c r="R40" s="33"/>
    </row>
    <row r="41" spans="1:18" ht="23.25">
      <c r="A41" s="10" t="str">
        <f>A8</f>
        <v>1.Приседания</v>
      </c>
      <c r="B41" s="11">
        <v>3</v>
      </c>
      <c r="C41" s="11">
        <v>4</v>
      </c>
      <c r="D41" s="11">
        <f>L30+Q41</f>
        <v>160.59999999999988</v>
      </c>
      <c r="E41" s="11">
        <f>D41+Q41</f>
        <v>162.79999999999987</v>
      </c>
      <c r="F41" s="11">
        <f>E41+Q41</f>
        <v>164.99999999999986</v>
      </c>
      <c r="G41" s="11">
        <f>F41+Q41</f>
        <v>167.19999999999985</v>
      </c>
      <c r="H41" s="11">
        <f>G41+Q41</f>
        <v>169.39999999999984</v>
      </c>
      <c r="I41" s="11">
        <f>H41+Q41</f>
        <v>171.59999999999982</v>
      </c>
      <c r="J41" s="11">
        <f>I41+Q41</f>
        <v>173.7999999999998</v>
      </c>
      <c r="K41" s="11">
        <f>J41+Q41</f>
        <v>175.9999999999998</v>
      </c>
      <c r="L41" s="12">
        <f>K41+Q41</f>
        <v>178.1999999999998</v>
      </c>
      <c r="M41" s="42">
        <f t="shared" si="9"/>
        <v>195.8241758241756</v>
      </c>
      <c r="N41" s="9">
        <f aca="true" t="shared" si="11" ref="N41:Q42">N8</f>
        <v>220</v>
      </c>
      <c r="O41" s="17">
        <f t="shared" si="11"/>
        <v>0.46</v>
      </c>
      <c r="P41" s="17">
        <f t="shared" si="11"/>
        <v>0.01</v>
      </c>
      <c r="Q41" s="9">
        <f t="shared" si="11"/>
        <v>2.2</v>
      </c>
      <c r="R41" s="33"/>
    </row>
    <row r="42" spans="1:18" ht="23.25">
      <c r="A42" s="10" t="str">
        <f>A9</f>
        <v>2.Жим штанги стоя/сидя</v>
      </c>
      <c r="B42" s="11">
        <v>6</v>
      </c>
      <c r="C42" s="11">
        <v>4</v>
      </c>
      <c r="D42" s="11">
        <f>L31+Q42</f>
        <v>65.69999999999997</v>
      </c>
      <c r="E42" s="11">
        <f>D42+Q42</f>
        <v>66.59999999999998</v>
      </c>
      <c r="F42" s="11">
        <f>E42+Q42</f>
        <v>67.49999999999999</v>
      </c>
      <c r="G42" s="11">
        <f>F42+Q42</f>
        <v>68.39999999999999</v>
      </c>
      <c r="H42" s="11">
        <f>G42+Q42</f>
        <v>69.3</v>
      </c>
      <c r="I42" s="11">
        <f>H42+Q42</f>
        <v>70.2</v>
      </c>
      <c r="J42" s="11">
        <f>I42+Q42</f>
        <v>71.10000000000001</v>
      </c>
      <c r="K42" s="11">
        <f>J42+Q42</f>
        <v>72.00000000000001</v>
      </c>
      <c r="L42" s="12">
        <f>K42+Q42</f>
        <v>72.90000000000002</v>
      </c>
      <c r="M42" s="42">
        <f t="shared" si="9"/>
        <v>80.10989010989013</v>
      </c>
      <c r="N42" s="9">
        <f t="shared" si="11"/>
        <v>90</v>
      </c>
      <c r="O42" s="17">
        <f t="shared" si="11"/>
        <v>0.46</v>
      </c>
      <c r="P42" s="17">
        <f t="shared" si="11"/>
        <v>0.01</v>
      </c>
      <c r="Q42" s="9">
        <f t="shared" si="11"/>
        <v>0.9</v>
      </c>
      <c r="R42" s="33"/>
    </row>
    <row r="43" spans="1:18" ht="23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42">
        <f t="shared" si="9"/>
        <v>0</v>
      </c>
      <c r="N43" s="9"/>
      <c r="O43" s="9"/>
      <c r="P43" s="9"/>
      <c r="Q43" s="9"/>
      <c r="R43" s="33"/>
    </row>
    <row r="44" spans="1:18" ht="23.25">
      <c r="A44" s="10" t="str">
        <f>A11</f>
        <v>1.Подтягивантя</v>
      </c>
      <c r="B44" s="11">
        <v>3</v>
      </c>
      <c r="C44" s="11">
        <v>4</v>
      </c>
      <c r="D44" s="11">
        <f>L33+Q44</f>
        <v>131.39999999999995</v>
      </c>
      <c r="E44" s="11">
        <f>D44+Q44</f>
        <v>133.19999999999996</v>
      </c>
      <c r="F44" s="11">
        <f>E44+Q44</f>
        <v>134.99999999999997</v>
      </c>
      <c r="G44" s="11">
        <f>F44+Q44</f>
        <v>136.79999999999998</v>
      </c>
      <c r="H44" s="11">
        <f>G44+Q44</f>
        <v>138.6</v>
      </c>
      <c r="I44" s="11">
        <f>H44+Q44</f>
        <v>140.4</v>
      </c>
      <c r="J44" s="11">
        <f>I44+Q44</f>
        <v>142.20000000000002</v>
      </c>
      <c r="K44" s="11">
        <f>J44+Q44</f>
        <v>144.00000000000003</v>
      </c>
      <c r="L44" s="12">
        <f>K44+Q44</f>
        <v>145.80000000000004</v>
      </c>
      <c r="M44" s="42">
        <f t="shared" si="9"/>
        <v>160.21978021978026</v>
      </c>
      <c r="N44" s="9">
        <f aca="true" t="shared" si="12" ref="N44:Q45">N11</f>
        <v>180</v>
      </c>
      <c r="O44" s="17">
        <f t="shared" si="12"/>
        <v>0.46</v>
      </c>
      <c r="P44" s="17">
        <f t="shared" si="12"/>
        <v>0.01</v>
      </c>
      <c r="Q44" s="9">
        <f t="shared" si="12"/>
        <v>1.8</v>
      </c>
      <c r="R44" s="33"/>
    </row>
    <row r="45" spans="1:18" ht="23.25">
      <c r="A45" s="10" t="str">
        <f>A12</f>
        <v>2.Поднятие штанги на бицепс</v>
      </c>
      <c r="B45" s="11">
        <v>6</v>
      </c>
      <c r="C45" s="11">
        <v>4</v>
      </c>
      <c r="D45" s="11">
        <f>L34+Q45</f>
        <v>73</v>
      </c>
      <c r="E45" s="11">
        <f>D45+Q45</f>
        <v>74</v>
      </c>
      <c r="F45" s="11">
        <f>E45+Q45</f>
        <v>75</v>
      </c>
      <c r="G45" s="11">
        <f>F45+Q45</f>
        <v>76</v>
      </c>
      <c r="H45" s="11">
        <f>G45+Q45</f>
        <v>77</v>
      </c>
      <c r="I45" s="11">
        <f>H45+Q45</f>
        <v>78</v>
      </c>
      <c r="J45" s="11">
        <f>I45+Q45</f>
        <v>79</v>
      </c>
      <c r="K45" s="11">
        <f>J45+Q45</f>
        <v>80</v>
      </c>
      <c r="L45" s="12">
        <f>K45+Q45</f>
        <v>81</v>
      </c>
      <c r="M45" s="42">
        <f t="shared" si="9"/>
        <v>89.01098901098901</v>
      </c>
      <c r="N45" s="9">
        <f t="shared" si="12"/>
        <v>100</v>
      </c>
      <c r="O45" s="17">
        <f t="shared" si="12"/>
        <v>0.46</v>
      </c>
      <c r="P45" s="17">
        <f t="shared" si="12"/>
        <v>0.01</v>
      </c>
      <c r="Q45" s="9">
        <f t="shared" si="12"/>
        <v>1</v>
      </c>
      <c r="R45" s="33"/>
    </row>
    <row r="46" spans="1:18" ht="23.25">
      <c r="A46" s="26"/>
      <c r="B46" s="27">
        <f>B38*C38+B39*C39+B41*C41+B42*C42+B44*C44+B45*C45</f>
        <v>108</v>
      </c>
      <c r="C46" s="27">
        <f>C45+C44+C42+C41+C39+C38</f>
        <v>24</v>
      </c>
      <c r="D46" s="27"/>
      <c r="E46" s="27"/>
      <c r="F46" s="27"/>
      <c r="G46" s="27"/>
      <c r="H46" s="27"/>
      <c r="I46" s="27"/>
      <c r="J46" s="27"/>
      <c r="K46" s="27"/>
      <c r="L46" s="44"/>
      <c r="M46" s="42"/>
      <c r="N46" s="48"/>
      <c r="O46" s="48"/>
      <c r="P46" s="48"/>
      <c r="Q46" s="48"/>
      <c r="R46" s="2"/>
    </row>
    <row r="47" spans="1:13" ht="18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8">
      <c r="A48" s="31"/>
      <c r="B48" s="32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8">
      <c r="A49" s="31"/>
      <c r="B49" s="32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</row>
  </sheetData>
  <printOptions/>
  <pageMargins left="0" right="0" top="0" bottom="0" header="0" footer="0"/>
  <pageSetup horizontalDpi="30066" verticalDpi="30066" orientation="portrait" pageOrder="overThenDown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80" zoomScaleNormal="80" workbookViewId="0" topLeftCell="A13">
      <selection activeCell="V36" sqref="V36"/>
    </sheetView>
  </sheetViews>
  <sheetFormatPr defaultColWidth="8.7109375" defaultRowHeight="15"/>
  <cols>
    <col min="1" max="1" width="45.7109375" style="0" bestFit="1" customWidth="1"/>
    <col min="13" max="13" width="9.140625" style="0" hidden="1" customWidth="1"/>
    <col min="14" max="14" width="9.140625" style="0" bestFit="1" customWidth="1"/>
    <col min="15" max="18" width="9.140625" style="0" hidden="1" customWidth="1"/>
  </cols>
  <sheetData>
    <row r="1" spans="1:18" ht="23.25">
      <c r="A1" s="1" t="s">
        <v>0</v>
      </c>
      <c r="I1" s="1" t="s">
        <v>1</v>
      </c>
      <c r="N1" s="2"/>
      <c r="O1" s="2"/>
      <c r="P1" s="2"/>
      <c r="Q1" s="2"/>
      <c r="R1" s="2"/>
    </row>
    <row r="2" spans="1:18" ht="23.25">
      <c r="A2" s="3" t="s">
        <v>2</v>
      </c>
      <c r="B2" s="4" t="s">
        <v>4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6"/>
      <c r="M2" s="7" t="s">
        <v>5</v>
      </c>
      <c r="N2" s="8">
        <v>1</v>
      </c>
      <c r="O2" s="9"/>
      <c r="P2" s="9"/>
      <c r="Q2" s="9"/>
      <c r="R2" s="9"/>
    </row>
    <row r="3" spans="1:18" ht="23.25">
      <c r="A3" s="10" t="s">
        <v>15</v>
      </c>
      <c r="B3" s="11">
        <v>1</v>
      </c>
      <c r="C3" s="11">
        <v>10</v>
      </c>
      <c r="D3" s="11">
        <f aca="true" t="shared" si="0" ref="D3:D11">N3*O3</f>
        <v>128.8</v>
      </c>
      <c r="E3" s="11">
        <f aca="true" t="shared" si="1" ref="E3:E11">D3+Q3</f>
        <v>131.60000000000002</v>
      </c>
      <c r="F3" s="11">
        <f aca="true" t="shared" si="2" ref="F3:F11">E3+Q3</f>
        <v>134.40000000000003</v>
      </c>
      <c r="G3" s="11">
        <f aca="true" t="shared" si="3" ref="G3:G11">F3+Q3</f>
        <v>137.20000000000005</v>
      </c>
      <c r="H3" s="11">
        <f aca="true" t="shared" si="4" ref="H3:H11">G3+Q3</f>
        <v>140.00000000000006</v>
      </c>
      <c r="I3" s="11">
        <f aca="true" t="shared" si="5" ref="I3:I11">H3+Q3</f>
        <v>142.80000000000007</v>
      </c>
      <c r="J3" s="11">
        <f aca="true" t="shared" si="6" ref="J3:J11">I3+Q3</f>
        <v>145.60000000000008</v>
      </c>
      <c r="K3" s="11">
        <f aca="true" t="shared" si="7" ref="K3:K11">J3+Q3</f>
        <v>148.4000000000001</v>
      </c>
      <c r="L3" s="12">
        <f aca="true" t="shared" si="8" ref="L3:L11">K3+Q3</f>
        <v>151.2000000000001</v>
      </c>
      <c r="M3" s="13">
        <f aca="true" t="shared" si="9" ref="M3:M11">L3/(1-((C3-1)*0.03))</f>
        <v>207.12328767123302</v>
      </c>
      <c r="N3" s="14">
        <v>280</v>
      </c>
      <c r="O3" s="15">
        <v>0.46</v>
      </c>
      <c r="P3" s="15">
        <v>0.01</v>
      </c>
      <c r="Q3" s="9">
        <f aca="true" t="shared" si="10" ref="Q3:Q11">N3*P3</f>
        <v>2.8000000000000003</v>
      </c>
      <c r="R3" s="9"/>
    </row>
    <row r="4" spans="1:18" ht="23.25">
      <c r="A4" s="10" t="s">
        <v>9</v>
      </c>
      <c r="B4" s="11">
        <v>4</v>
      </c>
      <c r="C4" s="11">
        <v>10</v>
      </c>
      <c r="D4" s="11">
        <f t="shared" si="0"/>
        <v>82.8</v>
      </c>
      <c r="E4" s="11">
        <f t="shared" si="1"/>
        <v>84.6</v>
      </c>
      <c r="F4" s="11">
        <f t="shared" si="2"/>
        <v>86.39999999999999</v>
      </c>
      <c r="G4" s="11">
        <f t="shared" si="3"/>
        <v>88.19999999999999</v>
      </c>
      <c r="H4" s="11">
        <f t="shared" si="4"/>
        <v>89.99999999999999</v>
      </c>
      <c r="I4" s="11">
        <f t="shared" si="5"/>
        <v>91.79999999999998</v>
      </c>
      <c r="J4" s="11">
        <f t="shared" si="6"/>
        <v>93.59999999999998</v>
      </c>
      <c r="K4" s="11">
        <f t="shared" si="7"/>
        <v>95.39999999999998</v>
      </c>
      <c r="L4" s="12">
        <f t="shared" si="8"/>
        <v>97.19999999999997</v>
      </c>
      <c r="M4" s="13">
        <f t="shared" si="9"/>
        <v>133.15068493150682</v>
      </c>
      <c r="N4" s="14">
        <v>180</v>
      </c>
      <c r="O4" s="15">
        <v>0.46</v>
      </c>
      <c r="P4" s="15">
        <v>0.01</v>
      </c>
      <c r="Q4" s="9">
        <f t="shared" si="10"/>
        <v>1.8</v>
      </c>
      <c r="R4" s="9"/>
    </row>
    <row r="5" spans="1:18" ht="23.25">
      <c r="A5" s="10" t="s">
        <v>10</v>
      </c>
      <c r="B5" s="11">
        <v>4</v>
      </c>
      <c r="C5" s="11">
        <v>15</v>
      </c>
      <c r="D5" s="11">
        <f t="shared" si="0"/>
        <v>56</v>
      </c>
      <c r="E5" s="11">
        <f t="shared" si="1"/>
        <v>57.4</v>
      </c>
      <c r="F5" s="11">
        <f t="shared" si="2"/>
        <v>58.8</v>
      </c>
      <c r="G5" s="11">
        <f t="shared" si="3"/>
        <v>60.199999999999996</v>
      </c>
      <c r="H5" s="11">
        <f t="shared" si="4"/>
        <v>61.599999999999994</v>
      </c>
      <c r="I5" s="11">
        <f t="shared" si="5"/>
        <v>62.99999999999999</v>
      </c>
      <c r="J5" s="11">
        <f t="shared" si="6"/>
        <v>64.39999999999999</v>
      </c>
      <c r="K5" s="11">
        <f t="shared" si="7"/>
        <v>65.8</v>
      </c>
      <c r="L5" s="12">
        <f t="shared" si="8"/>
        <v>67.2</v>
      </c>
      <c r="M5" s="13">
        <f t="shared" si="9"/>
        <v>115.86206896551724</v>
      </c>
      <c r="N5" s="14">
        <v>140</v>
      </c>
      <c r="O5" s="15">
        <v>0.4</v>
      </c>
      <c r="P5" s="15">
        <v>0.01</v>
      </c>
      <c r="Q5" s="9">
        <f t="shared" si="10"/>
        <v>1.4000000000000001</v>
      </c>
      <c r="R5" s="9"/>
    </row>
    <row r="6" spans="1:18" ht="23.25">
      <c r="A6" s="10" t="str">
        <f>A3</f>
        <v>Становая тяга</v>
      </c>
      <c r="B6" s="11">
        <v>1</v>
      </c>
      <c r="C6" s="11">
        <v>10</v>
      </c>
      <c r="D6" s="11">
        <f t="shared" si="0"/>
        <v>128.8</v>
      </c>
      <c r="E6" s="11">
        <f t="shared" si="1"/>
        <v>131.60000000000002</v>
      </c>
      <c r="F6" s="11">
        <f t="shared" si="2"/>
        <v>134.40000000000003</v>
      </c>
      <c r="G6" s="11">
        <f t="shared" si="3"/>
        <v>137.20000000000005</v>
      </c>
      <c r="H6" s="11">
        <f t="shared" si="4"/>
        <v>140.00000000000006</v>
      </c>
      <c r="I6" s="11">
        <f t="shared" si="5"/>
        <v>142.80000000000007</v>
      </c>
      <c r="J6" s="11">
        <f t="shared" si="6"/>
        <v>145.60000000000008</v>
      </c>
      <c r="K6" s="11">
        <f t="shared" si="7"/>
        <v>148.4000000000001</v>
      </c>
      <c r="L6" s="12">
        <f t="shared" si="8"/>
        <v>151.2000000000001</v>
      </c>
      <c r="M6" s="13">
        <f t="shared" si="9"/>
        <v>207.12328767123302</v>
      </c>
      <c r="N6" s="16">
        <f>N3</f>
        <v>280</v>
      </c>
      <c r="O6" s="17">
        <f>O3</f>
        <v>0.46</v>
      </c>
      <c r="P6" s="17">
        <f>P3</f>
        <v>0.01</v>
      </c>
      <c r="Q6" s="9">
        <f t="shared" si="10"/>
        <v>2.8000000000000003</v>
      </c>
      <c r="R6" s="9"/>
    </row>
    <row r="7" spans="1:18" ht="23.25">
      <c r="A7" s="10" t="s">
        <v>11</v>
      </c>
      <c r="B7" s="11">
        <v>4</v>
      </c>
      <c r="C7" s="11">
        <v>10</v>
      </c>
      <c r="D7" s="11">
        <f t="shared" si="0"/>
        <v>101.2</v>
      </c>
      <c r="E7" s="11">
        <f t="shared" si="1"/>
        <v>103.4</v>
      </c>
      <c r="F7" s="11">
        <f t="shared" si="2"/>
        <v>105.60000000000001</v>
      </c>
      <c r="G7" s="11">
        <f t="shared" si="3"/>
        <v>107.80000000000001</v>
      </c>
      <c r="H7" s="11">
        <f t="shared" si="4"/>
        <v>110.00000000000001</v>
      </c>
      <c r="I7" s="11">
        <f t="shared" si="5"/>
        <v>112.20000000000002</v>
      </c>
      <c r="J7" s="11">
        <f t="shared" si="6"/>
        <v>114.40000000000002</v>
      </c>
      <c r="K7" s="11">
        <f t="shared" si="7"/>
        <v>116.60000000000002</v>
      </c>
      <c r="L7" s="12">
        <f t="shared" si="8"/>
        <v>118.80000000000003</v>
      </c>
      <c r="M7" s="13">
        <f t="shared" si="9"/>
        <v>162.7397260273973</v>
      </c>
      <c r="N7" s="14">
        <v>220</v>
      </c>
      <c r="O7" s="15">
        <v>0.46</v>
      </c>
      <c r="P7" s="15">
        <v>0.01</v>
      </c>
      <c r="Q7" s="9">
        <f t="shared" si="10"/>
        <v>2.2</v>
      </c>
      <c r="R7" s="9"/>
    </row>
    <row r="8" spans="1:18" ht="23.25">
      <c r="A8" s="10" t="s">
        <v>12</v>
      </c>
      <c r="B8" s="11">
        <v>4</v>
      </c>
      <c r="C8" s="11">
        <v>15</v>
      </c>
      <c r="D8" s="11">
        <f t="shared" si="0"/>
        <v>36</v>
      </c>
      <c r="E8" s="11">
        <f t="shared" si="1"/>
        <v>36.9</v>
      </c>
      <c r="F8" s="11">
        <f t="shared" si="2"/>
        <v>37.8</v>
      </c>
      <c r="G8" s="11">
        <f t="shared" si="3"/>
        <v>38.699999999999996</v>
      </c>
      <c r="H8" s="11">
        <f t="shared" si="4"/>
        <v>39.599999999999994</v>
      </c>
      <c r="I8" s="11">
        <f t="shared" si="5"/>
        <v>40.49999999999999</v>
      </c>
      <c r="J8" s="11">
        <f t="shared" si="6"/>
        <v>41.39999999999999</v>
      </c>
      <c r="K8" s="11">
        <f t="shared" si="7"/>
        <v>42.29999999999999</v>
      </c>
      <c r="L8" s="12">
        <f t="shared" si="8"/>
        <v>43.19999999999999</v>
      </c>
      <c r="M8" s="13">
        <f t="shared" si="9"/>
        <v>74.48275862068962</v>
      </c>
      <c r="N8" s="14">
        <v>90</v>
      </c>
      <c r="O8" s="15">
        <v>0.4</v>
      </c>
      <c r="P8" s="15">
        <v>0.01</v>
      </c>
      <c r="Q8" s="9">
        <f t="shared" si="10"/>
        <v>0.9</v>
      </c>
      <c r="R8" s="9"/>
    </row>
    <row r="9" spans="1:18" ht="23.25">
      <c r="A9" s="10" t="str">
        <f>A3</f>
        <v>Становая тяга</v>
      </c>
      <c r="B9" s="11">
        <v>1</v>
      </c>
      <c r="C9" s="11">
        <v>10</v>
      </c>
      <c r="D9" s="11">
        <f t="shared" si="0"/>
        <v>128.8</v>
      </c>
      <c r="E9" s="11">
        <f t="shared" si="1"/>
        <v>131.60000000000002</v>
      </c>
      <c r="F9" s="11">
        <f t="shared" si="2"/>
        <v>134.40000000000003</v>
      </c>
      <c r="G9" s="11">
        <f t="shared" si="3"/>
        <v>137.20000000000005</v>
      </c>
      <c r="H9" s="11">
        <f t="shared" si="4"/>
        <v>140.00000000000006</v>
      </c>
      <c r="I9" s="11">
        <f t="shared" si="5"/>
        <v>142.80000000000007</v>
      </c>
      <c r="J9" s="11">
        <f t="shared" si="6"/>
        <v>145.60000000000008</v>
      </c>
      <c r="K9" s="11">
        <f t="shared" si="7"/>
        <v>148.4000000000001</v>
      </c>
      <c r="L9" s="12">
        <f t="shared" si="8"/>
        <v>151.2000000000001</v>
      </c>
      <c r="M9" s="13">
        <f t="shared" si="9"/>
        <v>207.12328767123302</v>
      </c>
      <c r="N9" s="16">
        <f>N3</f>
        <v>280</v>
      </c>
      <c r="O9" s="17">
        <f>O3</f>
        <v>0.46</v>
      </c>
      <c r="P9" s="17">
        <f>P3</f>
        <v>0.01</v>
      </c>
      <c r="Q9" s="9">
        <f t="shared" si="10"/>
        <v>2.8000000000000003</v>
      </c>
      <c r="R9" s="9"/>
    </row>
    <row r="10" spans="1:18" ht="23.25">
      <c r="A10" s="10" t="s">
        <v>13</v>
      </c>
      <c r="B10" s="11">
        <v>4</v>
      </c>
      <c r="C10" s="11">
        <v>10</v>
      </c>
      <c r="D10" s="11">
        <f t="shared" si="0"/>
        <v>82.8</v>
      </c>
      <c r="E10" s="11">
        <f t="shared" si="1"/>
        <v>84.6</v>
      </c>
      <c r="F10" s="11">
        <f t="shared" si="2"/>
        <v>86.39999999999999</v>
      </c>
      <c r="G10" s="11">
        <f t="shared" si="3"/>
        <v>88.19999999999999</v>
      </c>
      <c r="H10" s="11">
        <f t="shared" si="4"/>
        <v>89.99999999999999</v>
      </c>
      <c r="I10" s="11">
        <f t="shared" si="5"/>
        <v>91.79999999999998</v>
      </c>
      <c r="J10" s="11">
        <f t="shared" si="6"/>
        <v>93.59999999999998</v>
      </c>
      <c r="K10" s="11">
        <f t="shared" si="7"/>
        <v>95.39999999999998</v>
      </c>
      <c r="L10" s="12">
        <f t="shared" si="8"/>
        <v>97.19999999999997</v>
      </c>
      <c r="M10" s="13">
        <f t="shared" si="9"/>
        <v>133.15068493150682</v>
      </c>
      <c r="N10" s="14">
        <v>180</v>
      </c>
      <c r="O10" s="15">
        <v>0.46</v>
      </c>
      <c r="P10" s="15">
        <v>0.01</v>
      </c>
      <c r="Q10" s="9">
        <f t="shared" si="10"/>
        <v>1.8</v>
      </c>
      <c r="R10" s="9"/>
    </row>
    <row r="11" spans="1:18" ht="23.25">
      <c r="A11" s="10" t="s">
        <v>14</v>
      </c>
      <c r="B11" s="11">
        <v>4</v>
      </c>
      <c r="C11" s="11">
        <v>15</v>
      </c>
      <c r="D11" s="11">
        <f t="shared" si="0"/>
        <v>40</v>
      </c>
      <c r="E11" s="11">
        <f t="shared" si="1"/>
        <v>41</v>
      </c>
      <c r="F11" s="11">
        <f t="shared" si="2"/>
        <v>42</v>
      </c>
      <c r="G11" s="11">
        <f t="shared" si="3"/>
        <v>43</v>
      </c>
      <c r="H11" s="11">
        <f t="shared" si="4"/>
        <v>44</v>
      </c>
      <c r="I11" s="11">
        <f t="shared" si="5"/>
        <v>45</v>
      </c>
      <c r="J11" s="11">
        <f t="shared" si="6"/>
        <v>46</v>
      </c>
      <c r="K11" s="11">
        <f t="shared" si="7"/>
        <v>47</v>
      </c>
      <c r="L11" s="12">
        <f t="shared" si="8"/>
        <v>48</v>
      </c>
      <c r="M11" s="13">
        <f t="shared" si="9"/>
        <v>82.75862068965516</v>
      </c>
      <c r="N11" s="14">
        <v>100</v>
      </c>
      <c r="O11" s="15">
        <v>0.4</v>
      </c>
      <c r="P11" s="15">
        <v>0.01</v>
      </c>
      <c r="Q11" s="9">
        <f t="shared" si="10"/>
        <v>1</v>
      </c>
      <c r="R11" s="18"/>
    </row>
    <row r="12" spans="1:18" ht="23.25">
      <c r="A12" s="10" t="s">
        <v>16</v>
      </c>
      <c r="B12" s="11">
        <f>B3+B4+B5+B6+B7+B8+B9+B10+B11</f>
        <v>27</v>
      </c>
      <c r="C12" s="11">
        <f>C3*B3+C4*B4+C5*B5+C6*B6+C7*B7+C8*B8+C9*B9+C10*B10+C11*B11</f>
        <v>330</v>
      </c>
      <c r="D12" s="19"/>
      <c r="E12" s="19"/>
      <c r="F12" s="19"/>
      <c r="G12" s="19"/>
      <c r="H12" s="19"/>
      <c r="I12" s="19"/>
      <c r="J12" s="19"/>
      <c r="K12" s="19"/>
      <c r="L12" s="20"/>
      <c r="M12" s="21"/>
      <c r="N12" s="22"/>
      <c r="O12" s="18"/>
      <c r="P12" s="18"/>
      <c r="Q12" s="18"/>
      <c r="R12" s="18"/>
    </row>
    <row r="13" spans="1:18" ht="23.25">
      <c r="A13" s="3" t="str">
        <f>A2</f>
        <v>Дата</v>
      </c>
      <c r="B13" s="4" t="str">
        <f>B2</f>
        <v>Подх</v>
      </c>
      <c r="C13" s="4" t="str">
        <f>C2</f>
        <v>Повт</v>
      </c>
      <c r="D13" s="23"/>
      <c r="E13" s="23"/>
      <c r="F13" s="23"/>
      <c r="G13" s="23"/>
      <c r="H13" s="23"/>
      <c r="I13" s="23"/>
      <c r="J13" s="23"/>
      <c r="K13" s="23"/>
      <c r="L13" s="24"/>
      <c r="M13" s="7" t="s">
        <v>5</v>
      </c>
      <c r="N13" s="25">
        <v>1</v>
      </c>
      <c r="O13" s="9" t="s">
        <v>6</v>
      </c>
      <c r="P13" s="9" t="s">
        <v>7</v>
      </c>
      <c r="Q13" s="9" t="s">
        <v>8</v>
      </c>
      <c r="R13" s="9"/>
    </row>
    <row r="14" spans="1:18" ht="23.25">
      <c r="A14" s="10" t="str">
        <f>A3</f>
        <v>Становая тяга</v>
      </c>
      <c r="B14" s="11">
        <v>1</v>
      </c>
      <c r="C14" s="11">
        <v>8</v>
      </c>
      <c r="D14" s="11">
        <f aca="true" t="shared" si="11" ref="D14:D22">L3+Q14</f>
        <v>154.0000000000001</v>
      </c>
      <c r="E14" s="11">
        <f aca="true" t="shared" si="12" ref="E14:E22">D14+Q14</f>
        <v>156.80000000000013</v>
      </c>
      <c r="F14" s="11">
        <f aca="true" t="shared" si="13" ref="F14:F22">E14+Q14</f>
        <v>159.60000000000014</v>
      </c>
      <c r="G14" s="11">
        <f aca="true" t="shared" si="14" ref="G14:G22">F14+Q14</f>
        <v>162.40000000000015</v>
      </c>
      <c r="H14" s="11">
        <f aca="true" t="shared" si="15" ref="H14:H22">G14+Q14</f>
        <v>165.20000000000016</v>
      </c>
      <c r="I14" s="11">
        <f aca="true" t="shared" si="16" ref="I14:I22">H14+Q14</f>
        <v>168.00000000000017</v>
      </c>
      <c r="J14" s="11">
        <f aca="true" t="shared" si="17" ref="J14:J22">I14+Q14</f>
        <v>170.80000000000018</v>
      </c>
      <c r="K14" s="11">
        <f aca="true" t="shared" si="18" ref="K14:K22">J14+Q14</f>
        <v>173.6000000000002</v>
      </c>
      <c r="L14" s="12">
        <f aca="true" t="shared" si="19" ref="L14:L22">K14+Q14</f>
        <v>176.4000000000002</v>
      </c>
      <c r="M14" s="13">
        <f aca="true" t="shared" si="20" ref="M14:M22">L14/(1-((C14-1)*0.03))</f>
        <v>223.29113924050657</v>
      </c>
      <c r="N14" s="16">
        <f aca="true" t="shared" si="21" ref="N14:Q16">N3</f>
        <v>280</v>
      </c>
      <c r="O14" s="17">
        <f t="shared" si="21"/>
        <v>0.46</v>
      </c>
      <c r="P14" s="17">
        <f t="shared" si="21"/>
        <v>0.01</v>
      </c>
      <c r="Q14" s="9">
        <f t="shared" si="21"/>
        <v>2.8000000000000003</v>
      </c>
      <c r="R14" s="9"/>
    </row>
    <row r="15" spans="1:18" ht="23.25">
      <c r="A15" s="10" t="str">
        <f>A4</f>
        <v>Жим лёжа</v>
      </c>
      <c r="B15" s="11">
        <v>4</v>
      </c>
      <c r="C15" s="11">
        <v>8</v>
      </c>
      <c r="D15" s="11">
        <f t="shared" si="11"/>
        <v>98.99999999999997</v>
      </c>
      <c r="E15" s="11">
        <f t="shared" si="12"/>
        <v>100.79999999999997</v>
      </c>
      <c r="F15" s="11">
        <f t="shared" si="13"/>
        <v>102.59999999999997</v>
      </c>
      <c r="G15" s="11">
        <f t="shared" si="14"/>
        <v>104.39999999999996</v>
      </c>
      <c r="H15" s="11">
        <f t="shared" si="15"/>
        <v>106.19999999999996</v>
      </c>
      <c r="I15" s="11">
        <f t="shared" si="16"/>
        <v>107.99999999999996</v>
      </c>
      <c r="J15" s="11">
        <f t="shared" si="17"/>
        <v>109.79999999999995</v>
      </c>
      <c r="K15" s="11">
        <f t="shared" si="18"/>
        <v>111.59999999999995</v>
      </c>
      <c r="L15" s="12">
        <f t="shared" si="19"/>
        <v>113.39999999999995</v>
      </c>
      <c r="M15" s="13">
        <f t="shared" si="20"/>
        <v>143.54430379746827</v>
      </c>
      <c r="N15" s="16">
        <f t="shared" si="21"/>
        <v>180</v>
      </c>
      <c r="O15" s="17">
        <f t="shared" si="21"/>
        <v>0.46</v>
      </c>
      <c r="P15" s="17">
        <f t="shared" si="21"/>
        <v>0.01</v>
      </c>
      <c r="Q15" s="9">
        <f t="shared" si="21"/>
        <v>1.8</v>
      </c>
      <c r="R15" s="9"/>
    </row>
    <row r="16" spans="1:18" ht="23.25">
      <c r="A16" s="10" t="str">
        <f>A5</f>
        <v>Жим лёжа узким хватом</v>
      </c>
      <c r="B16" s="11">
        <v>4</v>
      </c>
      <c r="C16" s="11">
        <v>12</v>
      </c>
      <c r="D16" s="11">
        <f t="shared" si="11"/>
        <v>68.60000000000001</v>
      </c>
      <c r="E16" s="11">
        <f t="shared" si="12"/>
        <v>70.00000000000001</v>
      </c>
      <c r="F16" s="11">
        <f t="shared" si="13"/>
        <v>71.40000000000002</v>
      </c>
      <c r="G16" s="11">
        <f t="shared" si="14"/>
        <v>72.80000000000003</v>
      </c>
      <c r="H16" s="11">
        <f t="shared" si="15"/>
        <v>74.20000000000003</v>
      </c>
      <c r="I16" s="11">
        <f t="shared" si="16"/>
        <v>75.60000000000004</v>
      </c>
      <c r="J16" s="11">
        <f t="shared" si="17"/>
        <v>77.00000000000004</v>
      </c>
      <c r="K16" s="11">
        <f t="shared" si="18"/>
        <v>78.40000000000005</v>
      </c>
      <c r="L16" s="12">
        <f t="shared" si="19"/>
        <v>79.80000000000005</v>
      </c>
      <c r="M16" s="13">
        <f t="shared" si="20"/>
        <v>119.10447761194037</v>
      </c>
      <c r="N16" s="16">
        <f t="shared" si="21"/>
        <v>140</v>
      </c>
      <c r="O16" s="17">
        <f t="shared" si="21"/>
        <v>0.4</v>
      </c>
      <c r="P16" s="17">
        <f t="shared" si="21"/>
        <v>0.01</v>
      </c>
      <c r="Q16" s="9">
        <f t="shared" si="21"/>
        <v>1.4000000000000001</v>
      </c>
      <c r="R16" s="9"/>
    </row>
    <row r="17" spans="1:18" ht="23.25">
      <c r="A17" s="10" t="str">
        <f>A3</f>
        <v>Становая тяга</v>
      </c>
      <c r="B17" s="11">
        <v>1</v>
      </c>
      <c r="C17" s="11">
        <v>8</v>
      </c>
      <c r="D17" s="11">
        <f t="shared" si="11"/>
        <v>154.0000000000001</v>
      </c>
      <c r="E17" s="11">
        <f t="shared" si="12"/>
        <v>156.80000000000013</v>
      </c>
      <c r="F17" s="11">
        <f t="shared" si="13"/>
        <v>159.60000000000014</v>
      </c>
      <c r="G17" s="11">
        <f t="shared" si="14"/>
        <v>162.40000000000015</v>
      </c>
      <c r="H17" s="11">
        <f t="shared" si="15"/>
        <v>165.20000000000016</v>
      </c>
      <c r="I17" s="11">
        <f t="shared" si="16"/>
        <v>168.00000000000017</v>
      </c>
      <c r="J17" s="11">
        <f t="shared" si="17"/>
        <v>170.80000000000018</v>
      </c>
      <c r="K17" s="11">
        <f t="shared" si="18"/>
        <v>173.6000000000002</v>
      </c>
      <c r="L17" s="12">
        <f t="shared" si="19"/>
        <v>176.4000000000002</v>
      </c>
      <c r="M17" s="13">
        <f t="shared" si="20"/>
        <v>223.29113924050657</v>
      </c>
      <c r="N17" s="16">
        <f>N14</f>
        <v>280</v>
      </c>
      <c r="O17" s="17">
        <f>O14</f>
        <v>0.46</v>
      </c>
      <c r="P17" s="17">
        <f>P14</f>
        <v>0.01</v>
      </c>
      <c r="Q17" s="9">
        <f>N17*P17</f>
        <v>2.8000000000000003</v>
      </c>
      <c r="R17" s="9"/>
    </row>
    <row r="18" spans="1:18" ht="23.25">
      <c r="A18" s="10" t="str">
        <f>A7</f>
        <v>1.Приседания</v>
      </c>
      <c r="B18" s="11">
        <v>4</v>
      </c>
      <c r="C18" s="11">
        <v>8</v>
      </c>
      <c r="D18" s="11">
        <f t="shared" si="11"/>
        <v>121.00000000000003</v>
      </c>
      <c r="E18" s="11">
        <f t="shared" si="12"/>
        <v>123.20000000000003</v>
      </c>
      <c r="F18" s="11">
        <f t="shared" si="13"/>
        <v>125.40000000000003</v>
      </c>
      <c r="G18" s="11">
        <f t="shared" si="14"/>
        <v>127.60000000000004</v>
      </c>
      <c r="H18" s="11">
        <f t="shared" si="15"/>
        <v>129.80000000000004</v>
      </c>
      <c r="I18" s="11">
        <f t="shared" si="16"/>
        <v>132.00000000000003</v>
      </c>
      <c r="J18" s="11">
        <f t="shared" si="17"/>
        <v>134.20000000000002</v>
      </c>
      <c r="K18" s="11">
        <f t="shared" si="18"/>
        <v>136.4</v>
      </c>
      <c r="L18" s="12">
        <f t="shared" si="19"/>
        <v>138.6</v>
      </c>
      <c r="M18" s="13">
        <f t="shared" si="20"/>
        <v>175.44303797468353</v>
      </c>
      <c r="N18" s="16">
        <f aca="true" t="shared" si="22" ref="N18:Q19">N7</f>
        <v>220</v>
      </c>
      <c r="O18" s="17">
        <f t="shared" si="22"/>
        <v>0.46</v>
      </c>
      <c r="P18" s="17">
        <f t="shared" si="22"/>
        <v>0.01</v>
      </c>
      <c r="Q18" s="9">
        <f t="shared" si="22"/>
        <v>2.2</v>
      </c>
      <c r="R18" s="9"/>
    </row>
    <row r="19" spans="1:18" ht="23.25">
      <c r="A19" s="10" t="str">
        <f>A8</f>
        <v>2.Жим штанги стоя/сидя</v>
      </c>
      <c r="B19" s="11">
        <v>4</v>
      </c>
      <c r="C19" s="11">
        <v>12</v>
      </c>
      <c r="D19" s="11">
        <f t="shared" si="11"/>
        <v>44.09999999999999</v>
      </c>
      <c r="E19" s="11">
        <f t="shared" si="12"/>
        <v>44.999999999999986</v>
      </c>
      <c r="F19" s="11">
        <f t="shared" si="13"/>
        <v>45.899999999999984</v>
      </c>
      <c r="G19" s="11">
        <f t="shared" si="14"/>
        <v>46.79999999999998</v>
      </c>
      <c r="H19" s="11">
        <f t="shared" si="15"/>
        <v>47.69999999999998</v>
      </c>
      <c r="I19" s="11">
        <f t="shared" si="16"/>
        <v>48.59999999999998</v>
      </c>
      <c r="J19" s="11">
        <f t="shared" si="17"/>
        <v>49.49999999999998</v>
      </c>
      <c r="K19" s="11">
        <f t="shared" si="18"/>
        <v>50.39999999999998</v>
      </c>
      <c r="L19" s="12">
        <f t="shared" si="19"/>
        <v>51.299999999999976</v>
      </c>
      <c r="M19" s="13">
        <f t="shared" si="20"/>
        <v>76.56716417910444</v>
      </c>
      <c r="N19" s="16">
        <f t="shared" si="22"/>
        <v>90</v>
      </c>
      <c r="O19" s="17">
        <f t="shared" si="22"/>
        <v>0.4</v>
      </c>
      <c r="P19" s="17">
        <f t="shared" si="22"/>
        <v>0.01</v>
      </c>
      <c r="Q19" s="9">
        <f t="shared" si="22"/>
        <v>0.9</v>
      </c>
      <c r="R19" s="9"/>
    </row>
    <row r="20" spans="1:18" ht="23.25">
      <c r="A20" s="10" t="str">
        <f>A3</f>
        <v>Становая тяга</v>
      </c>
      <c r="B20" s="11">
        <v>1</v>
      </c>
      <c r="C20" s="11">
        <v>8</v>
      </c>
      <c r="D20" s="11">
        <f t="shared" si="11"/>
        <v>154.0000000000001</v>
      </c>
      <c r="E20" s="11">
        <f t="shared" si="12"/>
        <v>156.80000000000013</v>
      </c>
      <c r="F20" s="11">
        <f t="shared" si="13"/>
        <v>159.60000000000014</v>
      </c>
      <c r="G20" s="11">
        <f t="shared" si="14"/>
        <v>162.40000000000015</v>
      </c>
      <c r="H20" s="11">
        <f t="shared" si="15"/>
        <v>165.20000000000016</v>
      </c>
      <c r="I20" s="11">
        <f t="shared" si="16"/>
        <v>168.00000000000017</v>
      </c>
      <c r="J20" s="11">
        <f t="shared" si="17"/>
        <v>170.80000000000018</v>
      </c>
      <c r="K20" s="11">
        <f t="shared" si="18"/>
        <v>173.6000000000002</v>
      </c>
      <c r="L20" s="12">
        <f t="shared" si="19"/>
        <v>176.4000000000002</v>
      </c>
      <c r="M20" s="13">
        <f t="shared" si="20"/>
        <v>223.29113924050657</v>
      </c>
      <c r="N20" s="16">
        <f>N14</f>
        <v>280</v>
      </c>
      <c r="O20" s="17">
        <f>O14</f>
        <v>0.46</v>
      </c>
      <c r="P20" s="17">
        <f>P14</f>
        <v>0.01</v>
      </c>
      <c r="Q20" s="9">
        <f>N20*P20</f>
        <v>2.8000000000000003</v>
      </c>
      <c r="R20" s="9"/>
    </row>
    <row r="21" spans="1:18" ht="23.25">
      <c r="A21" s="10" t="str">
        <f>A10</f>
        <v>1.Подтягивантя</v>
      </c>
      <c r="B21" s="11">
        <v>4</v>
      </c>
      <c r="C21" s="11">
        <v>8</v>
      </c>
      <c r="D21" s="11">
        <f t="shared" si="11"/>
        <v>98.99999999999997</v>
      </c>
      <c r="E21" s="11">
        <f t="shared" si="12"/>
        <v>100.79999999999997</v>
      </c>
      <c r="F21" s="11">
        <f t="shared" si="13"/>
        <v>102.59999999999997</v>
      </c>
      <c r="G21" s="11">
        <f t="shared" si="14"/>
        <v>104.39999999999996</v>
      </c>
      <c r="H21" s="11">
        <f t="shared" si="15"/>
        <v>106.19999999999996</v>
      </c>
      <c r="I21" s="11">
        <f t="shared" si="16"/>
        <v>107.99999999999996</v>
      </c>
      <c r="J21" s="11">
        <f t="shared" si="17"/>
        <v>109.79999999999995</v>
      </c>
      <c r="K21" s="11">
        <f t="shared" si="18"/>
        <v>111.59999999999995</v>
      </c>
      <c r="L21" s="12">
        <f t="shared" si="19"/>
        <v>113.39999999999995</v>
      </c>
      <c r="M21" s="13">
        <f t="shared" si="20"/>
        <v>143.54430379746827</v>
      </c>
      <c r="N21" s="16">
        <f aca="true" t="shared" si="23" ref="N21:Q22">N10</f>
        <v>180</v>
      </c>
      <c r="O21" s="17">
        <f t="shared" si="23"/>
        <v>0.46</v>
      </c>
      <c r="P21" s="17">
        <f t="shared" si="23"/>
        <v>0.01</v>
      </c>
      <c r="Q21" s="9">
        <f t="shared" si="23"/>
        <v>1.8</v>
      </c>
      <c r="R21" s="9"/>
    </row>
    <row r="22" spans="1:18" ht="23.25">
      <c r="A22" s="10" t="str">
        <f>A11</f>
        <v>2.Поднятие штанги на бицепс</v>
      </c>
      <c r="B22" s="11">
        <v>4</v>
      </c>
      <c r="C22" s="11">
        <v>12</v>
      </c>
      <c r="D22" s="11">
        <f t="shared" si="11"/>
        <v>49</v>
      </c>
      <c r="E22" s="11">
        <f t="shared" si="12"/>
        <v>50</v>
      </c>
      <c r="F22" s="11">
        <f t="shared" si="13"/>
        <v>51</v>
      </c>
      <c r="G22" s="11">
        <f t="shared" si="14"/>
        <v>52</v>
      </c>
      <c r="H22" s="11">
        <f t="shared" si="15"/>
        <v>53</v>
      </c>
      <c r="I22" s="11">
        <f t="shared" si="16"/>
        <v>54</v>
      </c>
      <c r="J22" s="11">
        <f t="shared" si="17"/>
        <v>55</v>
      </c>
      <c r="K22" s="11">
        <f t="shared" si="18"/>
        <v>56</v>
      </c>
      <c r="L22" s="12">
        <f t="shared" si="19"/>
        <v>57</v>
      </c>
      <c r="M22" s="13">
        <f t="shared" si="20"/>
        <v>85.07462686567163</v>
      </c>
      <c r="N22" s="16">
        <f t="shared" si="23"/>
        <v>100</v>
      </c>
      <c r="O22" s="17">
        <f t="shared" si="23"/>
        <v>0.4</v>
      </c>
      <c r="P22" s="17">
        <f t="shared" si="23"/>
        <v>0.01</v>
      </c>
      <c r="Q22" s="9">
        <f t="shared" si="23"/>
        <v>1</v>
      </c>
      <c r="R22" s="9"/>
    </row>
    <row r="23" spans="1:18" ht="23.25">
      <c r="A23" s="10" t="str">
        <f>A12</f>
        <v>Итого:</v>
      </c>
      <c r="B23" s="11">
        <f>B14+B15+B16+B17+B18+B19+B20+B21+B22</f>
        <v>27</v>
      </c>
      <c r="C23" s="11">
        <f>C14*B14+C15*B15+C16*B16+C17*B17+C18*B18+C19*B19+C20*B20+C21*B21+C22*B22</f>
        <v>264</v>
      </c>
      <c r="D23" s="19"/>
      <c r="E23" s="19"/>
      <c r="F23" s="19"/>
      <c r="G23" s="19"/>
      <c r="H23" s="19"/>
      <c r="I23" s="19"/>
      <c r="J23" s="19"/>
      <c r="K23" s="19"/>
      <c r="L23" s="20"/>
      <c r="M23" s="21"/>
      <c r="N23" s="22"/>
      <c r="O23" s="18"/>
      <c r="P23" s="18"/>
      <c r="Q23" s="18"/>
      <c r="R23" s="18"/>
    </row>
    <row r="24" spans="1:18" ht="23.25">
      <c r="A24" s="3" t="str">
        <f>A2</f>
        <v>Дата</v>
      </c>
      <c r="B24" s="4" t="str">
        <f>B2</f>
        <v>Подх</v>
      </c>
      <c r="C24" s="4" t="str">
        <f>C2</f>
        <v>Повт</v>
      </c>
      <c r="D24" s="23"/>
      <c r="E24" s="23"/>
      <c r="F24" s="23"/>
      <c r="G24" s="23"/>
      <c r="H24" s="23"/>
      <c r="I24" s="23"/>
      <c r="J24" s="23"/>
      <c r="K24" s="23"/>
      <c r="L24" s="24"/>
      <c r="M24" s="7" t="s">
        <v>5</v>
      </c>
      <c r="N24" s="25">
        <v>1</v>
      </c>
      <c r="O24" s="9" t="s">
        <v>6</v>
      </c>
      <c r="P24" s="9" t="s">
        <v>7</v>
      </c>
      <c r="Q24" s="9" t="s">
        <v>8</v>
      </c>
      <c r="R24" s="9"/>
    </row>
    <row r="25" spans="1:18" ht="23.25">
      <c r="A25" s="10" t="str">
        <f>A3</f>
        <v>Становая тяга</v>
      </c>
      <c r="B25" s="11">
        <v>1</v>
      </c>
      <c r="C25" s="11">
        <v>6</v>
      </c>
      <c r="D25" s="11">
        <f aca="true" t="shared" si="24" ref="D25:D33">L14+Q25</f>
        <v>179.20000000000022</v>
      </c>
      <c r="E25" s="11">
        <f aca="true" t="shared" si="25" ref="E25:E33">D25+Q25</f>
        <v>182.00000000000023</v>
      </c>
      <c r="F25" s="11">
        <f aca="true" t="shared" si="26" ref="F25:F33">E25+Q25</f>
        <v>184.80000000000024</v>
      </c>
      <c r="G25" s="11">
        <f aca="true" t="shared" si="27" ref="G25:G33">F25+Q25</f>
        <v>187.60000000000025</v>
      </c>
      <c r="H25" s="11">
        <f aca="true" t="shared" si="28" ref="H25:H33">G25+Q25</f>
        <v>190.40000000000026</v>
      </c>
      <c r="I25" s="11">
        <f aca="true" t="shared" si="29" ref="I25:I33">H25+Q25</f>
        <v>193.20000000000027</v>
      </c>
      <c r="J25" s="11">
        <f aca="true" t="shared" si="30" ref="J25:J33">I25+Q25</f>
        <v>196.00000000000028</v>
      </c>
      <c r="K25" s="11">
        <f aca="true" t="shared" si="31" ref="K25:K33">J25+Q25</f>
        <v>198.8000000000003</v>
      </c>
      <c r="L25" s="12">
        <f aca="true" t="shared" si="32" ref="L25:L33">K25+Q25</f>
        <v>201.6000000000003</v>
      </c>
      <c r="M25" s="13">
        <f aca="true" t="shared" si="33" ref="M25:M33">L25/(1-((C25-1)*0.03))</f>
        <v>237.17647058823567</v>
      </c>
      <c r="N25" s="16">
        <f aca="true" t="shared" si="34" ref="N25:Q27">N14</f>
        <v>280</v>
      </c>
      <c r="O25" s="17">
        <f t="shared" si="34"/>
        <v>0.46</v>
      </c>
      <c r="P25" s="17">
        <f t="shared" si="34"/>
        <v>0.01</v>
      </c>
      <c r="Q25" s="9">
        <f t="shared" si="34"/>
        <v>2.8000000000000003</v>
      </c>
      <c r="R25" s="9"/>
    </row>
    <row r="26" spans="1:18" ht="23.25">
      <c r="A26" s="10" t="str">
        <f>A4</f>
        <v>Жим лёжа</v>
      </c>
      <c r="B26" s="11">
        <v>4</v>
      </c>
      <c r="C26" s="11">
        <v>6</v>
      </c>
      <c r="D26" s="11">
        <f t="shared" si="24"/>
        <v>115.19999999999995</v>
      </c>
      <c r="E26" s="11">
        <f t="shared" si="25"/>
        <v>116.99999999999994</v>
      </c>
      <c r="F26" s="11">
        <f t="shared" si="26"/>
        <v>118.79999999999994</v>
      </c>
      <c r="G26" s="11">
        <f t="shared" si="27"/>
        <v>120.59999999999994</v>
      </c>
      <c r="H26" s="11">
        <f t="shared" si="28"/>
        <v>122.39999999999993</v>
      </c>
      <c r="I26" s="11">
        <f t="shared" si="29"/>
        <v>124.19999999999993</v>
      </c>
      <c r="J26" s="11">
        <f t="shared" si="30"/>
        <v>125.99999999999993</v>
      </c>
      <c r="K26" s="11">
        <f t="shared" si="31"/>
        <v>127.79999999999993</v>
      </c>
      <c r="L26" s="12">
        <f t="shared" si="32"/>
        <v>129.59999999999994</v>
      </c>
      <c r="M26" s="13">
        <f t="shared" si="33"/>
        <v>152.47058823529406</v>
      </c>
      <c r="N26" s="16">
        <f t="shared" si="34"/>
        <v>180</v>
      </c>
      <c r="O26" s="17">
        <f t="shared" si="34"/>
        <v>0.46</v>
      </c>
      <c r="P26" s="17">
        <f t="shared" si="34"/>
        <v>0.01</v>
      </c>
      <c r="Q26" s="9">
        <f t="shared" si="34"/>
        <v>1.8</v>
      </c>
      <c r="R26" s="9"/>
    </row>
    <row r="27" spans="1:18" ht="23.25">
      <c r="A27" s="10" t="str">
        <f>A5</f>
        <v>Жим лёжа узким хватом</v>
      </c>
      <c r="B27" s="11">
        <v>4</v>
      </c>
      <c r="C27" s="11">
        <v>9</v>
      </c>
      <c r="D27" s="11">
        <f t="shared" si="24"/>
        <v>81.20000000000006</v>
      </c>
      <c r="E27" s="11">
        <f t="shared" si="25"/>
        <v>82.60000000000007</v>
      </c>
      <c r="F27" s="11">
        <f t="shared" si="26"/>
        <v>84.00000000000007</v>
      </c>
      <c r="G27" s="11">
        <f t="shared" si="27"/>
        <v>85.40000000000008</v>
      </c>
      <c r="H27" s="11">
        <f t="shared" si="28"/>
        <v>86.80000000000008</v>
      </c>
      <c r="I27" s="11">
        <f t="shared" si="29"/>
        <v>88.20000000000009</v>
      </c>
      <c r="J27" s="11">
        <f t="shared" si="30"/>
        <v>89.6000000000001</v>
      </c>
      <c r="K27" s="11">
        <f t="shared" si="31"/>
        <v>91.0000000000001</v>
      </c>
      <c r="L27" s="12">
        <f t="shared" si="32"/>
        <v>92.4000000000001</v>
      </c>
      <c r="M27" s="13">
        <f t="shared" si="33"/>
        <v>121.57894736842118</v>
      </c>
      <c r="N27" s="16">
        <f t="shared" si="34"/>
        <v>140</v>
      </c>
      <c r="O27" s="17">
        <f t="shared" si="34"/>
        <v>0.4</v>
      </c>
      <c r="P27" s="17">
        <f t="shared" si="34"/>
        <v>0.01</v>
      </c>
      <c r="Q27" s="9">
        <f t="shared" si="34"/>
        <v>1.4000000000000001</v>
      </c>
      <c r="R27" s="9"/>
    </row>
    <row r="28" spans="1:18" ht="23.25">
      <c r="A28" s="10" t="str">
        <f>A3</f>
        <v>Становая тяга</v>
      </c>
      <c r="B28" s="11">
        <v>1</v>
      </c>
      <c r="C28" s="11">
        <v>6</v>
      </c>
      <c r="D28" s="11">
        <f t="shared" si="24"/>
        <v>179.20000000000022</v>
      </c>
      <c r="E28" s="11">
        <f t="shared" si="25"/>
        <v>182.00000000000023</v>
      </c>
      <c r="F28" s="11">
        <f t="shared" si="26"/>
        <v>184.80000000000024</v>
      </c>
      <c r="G28" s="11">
        <f t="shared" si="27"/>
        <v>187.60000000000025</v>
      </c>
      <c r="H28" s="11">
        <f t="shared" si="28"/>
        <v>190.40000000000026</v>
      </c>
      <c r="I28" s="11">
        <f t="shared" si="29"/>
        <v>193.20000000000027</v>
      </c>
      <c r="J28" s="11">
        <f t="shared" si="30"/>
        <v>196.00000000000028</v>
      </c>
      <c r="K28" s="11">
        <f t="shared" si="31"/>
        <v>198.8000000000003</v>
      </c>
      <c r="L28" s="12">
        <f t="shared" si="32"/>
        <v>201.6000000000003</v>
      </c>
      <c r="M28" s="13">
        <f t="shared" si="33"/>
        <v>237.17647058823567</v>
      </c>
      <c r="N28" s="16">
        <f>N25</f>
        <v>280</v>
      </c>
      <c r="O28" s="17">
        <f>O25</f>
        <v>0.46</v>
      </c>
      <c r="P28" s="17">
        <f>P25</f>
        <v>0.01</v>
      </c>
      <c r="Q28" s="9">
        <f>N28*P28</f>
        <v>2.8000000000000003</v>
      </c>
      <c r="R28" s="9"/>
    </row>
    <row r="29" spans="1:18" ht="23.25">
      <c r="A29" s="10" t="str">
        <f>A7</f>
        <v>1.Приседания</v>
      </c>
      <c r="B29" s="11">
        <v>4</v>
      </c>
      <c r="C29" s="11">
        <v>6</v>
      </c>
      <c r="D29" s="11">
        <f t="shared" si="24"/>
        <v>140.79999999999998</v>
      </c>
      <c r="E29" s="11">
        <f t="shared" si="25"/>
        <v>142.99999999999997</v>
      </c>
      <c r="F29" s="11">
        <f t="shared" si="26"/>
        <v>145.19999999999996</v>
      </c>
      <c r="G29" s="11">
        <f t="shared" si="27"/>
        <v>147.39999999999995</v>
      </c>
      <c r="H29" s="11">
        <f t="shared" si="28"/>
        <v>149.59999999999994</v>
      </c>
      <c r="I29" s="11">
        <f t="shared" si="29"/>
        <v>151.79999999999993</v>
      </c>
      <c r="J29" s="11">
        <f t="shared" si="30"/>
        <v>153.99999999999991</v>
      </c>
      <c r="K29" s="11">
        <f t="shared" si="31"/>
        <v>156.1999999999999</v>
      </c>
      <c r="L29" s="12">
        <f t="shared" si="32"/>
        <v>158.3999999999999</v>
      </c>
      <c r="M29" s="13">
        <f t="shared" si="33"/>
        <v>186.35294117647047</v>
      </c>
      <c r="N29" s="16">
        <f aca="true" t="shared" si="35" ref="N29:Q30">N18</f>
        <v>220</v>
      </c>
      <c r="O29" s="17">
        <f t="shared" si="35"/>
        <v>0.46</v>
      </c>
      <c r="P29" s="17">
        <f t="shared" si="35"/>
        <v>0.01</v>
      </c>
      <c r="Q29" s="9">
        <f t="shared" si="35"/>
        <v>2.2</v>
      </c>
      <c r="R29" s="9"/>
    </row>
    <row r="30" spans="1:18" ht="23.25">
      <c r="A30" s="10" t="str">
        <f>A8</f>
        <v>2.Жим штанги стоя/сидя</v>
      </c>
      <c r="B30" s="11">
        <v>4</v>
      </c>
      <c r="C30" s="11">
        <v>9</v>
      </c>
      <c r="D30" s="11">
        <f t="shared" si="24"/>
        <v>52.199999999999974</v>
      </c>
      <c r="E30" s="11">
        <f t="shared" si="25"/>
        <v>53.09999999999997</v>
      </c>
      <c r="F30" s="11">
        <f t="shared" si="26"/>
        <v>53.99999999999997</v>
      </c>
      <c r="G30" s="11">
        <f t="shared" si="27"/>
        <v>54.89999999999997</v>
      </c>
      <c r="H30" s="11">
        <f t="shared" si="28"/>
        <v>55.79999999999997</v>
      </c>
      <c r="I30" s="11">
        <f t="shared" si="29"/>
        <v>56.69999999999997</v>
      </c>
      <c r="J30" s="11">
        <f t="shared" si="30"/>
        <v>57.599999999999966</v>
      </c>
      <c r="K30" s="11">
        <f t="shared" si="31"/>
        <v>58.499999999999964</v>
      </c>
      <c r="L30" s="12">
        <f t="shared" si="32"/>
        <v>59.39999999999996</v>
      </c>
      <c r="M30" s="13">
        <f t="shared" si="33"/>
        <v>78.15789473684205</v>
      </c>
      <c r="N30" s="16">
        <f t="shared" si="35"/>
        <v>90</v>
      </c>
      <c r="O30" s="17">
        <f t="shared" si="35"/>
        <v>0.4</v>
      </c>
      <c r="P30" s="17">
        <f t="shared" si="35"/>
        <v>0.01</v>
      </c>
      <c r="Q30" s="9">
        <f t="shared" si="35"/>
        <v>0.9</v>
      </c>
      <c r="R30" s="9"/>
    </row>
    <row r="31" spans="1:18" ht="23.25">
      <c r="A31" s="10" t="str">
        <f>A3</f>
        <v>Становая тяга</v>
      </c>
      <c r="B31" s="11">
        <v>1</v>
      </c>
      <c r="C31" s="11">
        <v>6</v>
      </c>
      <c r="D31" s="11">
        <f t="shared" si="24"/>
        <v>179.20000000000022</v>
      </c>
      <c r="E31" s="11">
        <f t="shared" si="25"/>
        <v>182.00000000000023</v>
      </c>
      <c r="F31" s="11">
        <f t="shared" si="26"/>
        <v>184.80000000000024</v>
      </c>
      <c r="G31" s="11">
        <f t="shared" si="27"/>
        <v>187.60000000000025</v>
      </c>
      <c r="H31" s="11">
        <f t="shared" si="28"/>
        <v>190.40000000000026</v>
      </c>
      <c r="I31" s="11">
        <f t="shared" si="29"/>
        <v>193.20000000000027</v>
      </c>
      <c r="J31" s="11">
        <f t="shared" si="30"/>
        <v>196.00000000000028</v>
      </c>
      <c r="K31" s="11">
        <f t="shared" si="31"/>
        <v>198.8000000000003</v>
      </c>
      <c r="L31" s="12">
        <f t="shared" si="32"/>
        <v>201.6000000000003</v>
      </c>
      <c r="M31" s="13">
        <f t="shared" si="33"/>
        <v>237.17647058823567</v>
      </c>
      <c r="N31" s="16">
        <f>N25</f>
        <v>280</v>
      </c>
      <c r="O31" s="17">
        <f>O25</f>
        <v>0.46</v>
      </c>
      <c r="P31" s="17">
        <f>P25</f>
        <v>0.01</v>
      </c>
      <c r="Q31" s="9">
        <f>N31*P31</f>
        <v>2.8000000000000003</v>
      </c>
      <c r="R31" s="9"/>
    </row>
    <row r="32" spans="1:18" ht="23.25">
      <c r="A32" s="10" t="str">
        <f>A10</f>
        <v>1.Подтягивантя</v>
      </c>
      <c r="B32" s="11">
        <v>4</v>
      </c>
      <c r="C32" s="11">
        <v>6</v>
      </c>
      <c r="D32" s="11">
        <f t="shared" si="24"/>
        <v>115.19999999999995</v>
      </c>
      <c r="E32" s="11">
        <f t="shared" si="25"/>
        <v>116.99999999999994</v>
      </c>
      <c r="F32" s="11">
        <f t="shared" si="26"/>
        <v>118.79999999999994</v>
      </c>
      <c r="G32" s="11">
        <f t="shared" si="27"/>
        <v>120.59999999999994</v>
      </c>
      <c r="H32" s="11">
        <f t="shared" si="28"/>
        <v>122.39999999999993</v>
      </c>
      <c r="I32" s="11">
        <f t="shared" si="29"/>
        <v>124.19999999999993</v>
      </c>
      <c r="J32" s="11">
        <f t="shared" si="30"/>
        <v>125.99999999999993</v>
      </c>
      <c r="K32" s="11">
        <f t="shared" si="31"/>
        <v>127.79999999999993</v>
      </c>
      <c r="L32" s="12">
        <f t="shared" si="32"/>
        <v>129.59999999999994</v>
      </c>
      <c r="M32" s="13">
        <f t="shared" si="33"/>
        <v>152.47058823529406</v>
      </c>
      <c r="N32" s="16">
        <f aca="true" t="shared" si="36" ref="N32:Q33">N21</f>
        <v>180</v>
      </c>
      <c r="O32" s="17">
        <f t="shared" si="36"/>
        <v>0.46</v>
      </c>
      <c r="P32" s="17">
        <f t="shared" si="36"/>
        <v>0.01</v>
      </c>
      <c r="Q32" s="9">
        <f t="shared" si="36"/>
        <v>1.8</v>
      </c>
      <c r="R32" s="9"/>
    </row>
    <row r="33" spans="1:18" ht="23.25">
      <c r="A33" s="10" t="str">
        <f>A11</f>
        <v>2.Поднятие штанги на бицепс</v>
      </c>
      <c r="B33" s="11">
        <v>4</v>
      </c>
      <c r="C33" s="11">
        <v>9</v>
      </c>
      <c r="D33" s="11">
        <f t="shared" si="24"/>
        <v>58</v>
      </c>
      <c r="E33" s="11">
        <f t="shared" si="25"/>
        <v>59</v>
      </c>
      <c r="F33" s="11">
        <f t="shared" si="26"/>
        <v>60</v>
      </c>
      <c r="G33" s="11">
        <f t="shared" si="27"/>
        <v>61</v>
      </c>
      <c r="H33" s="11">
        <f t="shared" si="28"/>
        <v>62</v>
      </c>
      <c r="I33" s="11">
        <f t="shared" si="29"/>
        <v>63</v>
      </c>
      <c r="J33" s="11">
        <f t="shared" si="30"/>
        <v>64</v>
      </c>
      <c r="K33" s="11">
        <f t="shared" si="31"/>
        <v>65</v>
      </c>
      <c r="L33" s="12">
        <f t="shared" si="32"/>
        <v>66</v>
      </c>
      <c r="M33" s="13">
        <f t="shared" si="33"/>
        <v>86.84210526315789</v>
      </c>
      <c r="N33" s="16">
        <f t="shared" si="36"/>
        <v>100</v>
      </c>
      <c r="O33" s="17">
        <f t="shared" si="36"/>
        <v>0.4</v>
      </c>
      <c r="P33" s="17">
        <f t="shared" si="36"/>
        <v>0.01</v>
      </c>
      <c r="Q33" s="9">
        <f t="shared" si="36"/>
        <v>1</v>
      </c>
      <c r="R33" s="9"/>
    </row>
    <row r="34" spans="1:18" ht="23.25">
      <c r="A34" s="10" t="str">
        <f>A12</f>
        <v>Итого:</v>
      </c>
      <c r="B34" s="11">
        <f>B25+B26+B27+B28+B29+B30+B31+B32+B33</f>
        <v>27</v>
      </c>
      <c r="C34" s="11">
        <f>C25*B25+C26*B26+C27*B27+C28*B28+C29*B29+C30*B30+C31*B31+C32*B32+C33*B33</f>
        <v>198</v>
      </c>
      <c r="D34" s="19"/>
      <c r="E34" s="19"/>
      <c r="F34" s="19"/>
      <c r="G34" s="19"/>
      <c r="H34" s="19"/>
      <c r="I34" s="19"/>
      <c r="J34" s="19"/>
      <c r="K34" s="19"/>
      <c r="L34" s="20"/>
      <c r="M34" s="21"/>
      <c r="N34" s="16"/>
      <c r="O34" s="17"/>
      <c r="P34" s="17"/>
      <c r="Q34" s="9"/>
      <c r="R34" s="9"/>
    </row>
    <row r="35" spans="1:18" ht="23.25">
      <c r="A35" s="3" t="str">
        <f>A2</f>
        <v>Дата</v>
      </c>
      <c r="B35" s="4" t="str">
        <f>B2</f>
        <v>Подх</v>
      </c>
      <c r="C35" s="4" t="str">
        <f>C2</f>
        <v>Повт</v>
      </c>
      <c r="D35" s="23"/>
      <c r="E35" s="23"/>
      <c r="F35" s="23"/>
      <c r="G35" s="23"/>
      <c r="H35" s="23"/>
      <c r="I35" s="23"/>
      <c r="J35" s="23"/>
      <c r="K35" s="23"/>
      <c r="L35" s="24"/>
      <c r="M35" s="7" t="s">
        <v>5</v>
      </c>
      <c r="N35" s="25">
        <v>1</v>
      </c>
      <c r="O35" s="9" t="s">
        <v>6</v>
      </c>
      <c r="P35" s="9" t="s">
        <v>7</v>
      </c>
      <c r="Q35" s="9" t="s">
        <v>8</v>
      </c>
      <c r="R35" s="9"/>
    </row>
    <row r="36" spans="1:18" ht="23.25">
      <c r="A36" s="10" t="str">
        <f>A3</f>
        <v>Становая тяга</v>
      </c>
      <c r="B36" s="11">
        <v>1</v>
      </c>
      <c r="C36" s="11">
        <v>4</v>
      </c>
      <c r="D36" s="11">
        <f aca="true" t="shared" si="37" ref="D36:D44">L25+Q36</f>
        <v>204.40000000000032</v>
      </c>
      <c r="E36" s="11">
        <f aca="true" t="shared" si="38" ref="E36:E44">D36+Q36</f>
        <v>207.20000000000033</v>
      </c>
      <c r="F36" s="11">
        <f aca="true" t="shared" si="39" ref="F36:F44">E36+Q36</f>
        <v>210.00000000000034</v>
      </c>
      <c r="G36" s="11">
        <f aca="true" t="shared" si="40" ref="G36:G44">F36+Q36</f>
        <v>212.80000000000035</v>
      </c>
      <c r="H36" s="11">
        <f aca="true" t="shared" si="41" ref="H36:H44">G36+Q36</f>
        <v>215.60000000000036</v>
      </c>
      <c r="I36" s="11">
        <f aca="true" t="shared" si="42" ref="I36:I44">H36+Q36</f>
        <v>218.40000000000038</v>
      </c>
      <c r="J36" s="11">
        <f aca="true" t="shared" si="43" ref="J36:J44">I36+Q36</f>
        <v>221.2000000000004</v>
      </c>
      <c r="K36" s="11">
        <f aca="true" t="shared" si="44" ref="K36:K44">J36+Q36</f>
        <v>224.0000000000004</v>
      </c>
      <c r="L36" s="12">
        <f aca="true" t="shared" si="45" ref="L36:L44">K36+Q36</f>
        <v>226.8000000000004</v>
      </c>
      <c r="M36" s="13">
        <f aca="true" t="shared" si="46" ref="M36:M44">L36/(1-((C36-1)*0.03))</f>
        <v>249.23076923076968</v>
      </c>
      <c r="N36" s="16">
        <f aca="true" t="shared" si="47" ref="N36:Q38">N25</f>
        <v>280</v>
      </c>
      <c r="O36" s="17">
        <f t="shared" si="47"/>
        <v>0.46</v>
      </c>
      <c r="P36" s="17">
        <f t="shared" si="47"/>
        <v>0.01</v>
      </c>
      <c r="Q36" s="9">
        <f t="shared" si="47"/>
        <v>2.8000000000000003</v>
      </c>
      <c r="R36" s="18"/>
    </row>
    <row r="37" spans="1:18" ht="23.25">
      <c r="A37" s="10" t="str">
        <f>A4</f>
        <v>Жим лёжа</v>
      </c>
      <c r="B37" s="11">
        <v>4</v>
      </c>
      <c r="C37" s="11">
        <v>4</v>
      </c>
      <c r="D37" s="11">
        <f t="shared" si="37"/>
        <v>131.39999999999995</v>
      </c>
      <c r="E37" s="11">
        <f t="shared" si="38"/>
        <v>133.19999999999996</v>
      </c>
      <c r="F37" s="11">
        <f t="shared" si="39"/>
        <v>134.99999999999997</v>
      </c>
      <c r="G37" s="11">
        <f t="shared" si="40"/>
        <v>136.79999999999998</v>
      </c>
      <c r="H37" s="11">
        <f t="shared" si="41"/>
        <v>138.6</v>
      </c>
      <c r="I37" s="11">
        <f t="shared" si="42"/>
        <v>140.4</v>
      </c>
      <c r="J37" s="11">
        <f t="shared" si="43"/>
        <v>142.20000000000002</v>
      </c>
      <c r="K37" s="11">
        <f t="shared" si="44"/>
        <v>144.00000000000003</v>
      </c>
      <c r="L37" s="12">
        <f t="shared" si="45"/>
        <v>145.80000000000004</v>
      </c>
      <c r="M37" s="13">
        <f t="shared" si="46"/>
        <v>160.21978021978026</v>
      </c>
      <c r="N37" s="16">
        <f t="shared" si="47"/>
        <v>180</v>
      </c>
      <c r="O37" s="17">
        <f t="shared" si="47"/>
        <v>0.46</v>
      </c>
      <c r="P37" s="17">
        <f t="shared" si="47"/>
        <v>0.01</v>
      </c>
      <c r="Q37" s="9">
        <f t="shared" si="47"/>
        <v>1.8</v>
      </c>
      <c r="R37" s="9"/>
    </row>
    <row r="38" spans="1:18" ht="23.25">
      <c r="A38" s="10" t="str">
        <f>A5</f>
        <v>Жим лёжа узким хватом</v>
      </c>
      <c r="B38" s="11">
        <v>4</v>
      </c>
      <c r="C38" s="11">
        <v>6</v>
      </c>
      <c r="D38" s="11">
        <f t="shared" si="37"/>
        <v>93.80000000000011</v>
      </c>
      <c r="E38" s="11">
        <f t="shared" si="38"/>
        <v>95.20000000000012</v>
      </c>
      <c r="F38" s="11">
        <f t="shared" si="39"/>
        <v>96.60000000000012</v>
      </c>
      <c r="G38" s="11">
        <f t="shared" si="40"/>
        <v>98.00000000000013</v>
      </c>
      <c r="H38" s="11">
        <f t="shared" si="41"/>
        <v>99.40000000000013</v>
      </c>
      <c r="I38" s="11">
        <f t="shared" si="42"/>
        <v>100.80000000000014</v>
      </c>
      <c r="J38" s="11">
        <f t="shared" si="43"/>
        <v>102.20000000000014</v>
      </c>
      <c r="K38" s="11">
        <f t="shared" si="44"/>
        <v>103.60000000000015</v>
      </c>
      <c r="L38" s="12">
        <f t="shared" si="45"/>
        <v>105.00000000000016</v>
      </c>
      <c r="M38" s="13">
        <f t="shared" si="46"/>
        <v>123.52941176470607</v>
      </c>
      <c r="N38" s="16">
        <f t="shared" si="47"/>
        <v>140</v>
      </c>
      <c r="O38" s="17">
        <f t="shared" si="47"/>
        <v>0.4</v>
      </c>
      <c r="P38" s="17">
        <f t="shared" si="47"/>
        <v>0.01</v>
      </c>
      <c r="Q38" s="9">
        <f t="shared" si="47"/>
        <v>1.4000000000000001</v>
      </c>
      <c r="R38" s="9"/>
    </row>
    <row r="39" spans="1:18" ht="23.25">
      <c r="A39" s="10" t="str">
        <f>A3</f>
        <v>Становая тяга</v>
      </c>
      <c r="B39" s="11">
        <v>1</v>
      </c>
      <c r="C39" s="11">
        <v>4</v>
      </c>
      <c r="D39" s="11">
        <f t="shared" si="37"/>
        <v>204.40000000000032</v>
      </c>
      <c r="E39" s="11">
        <f t="shared" si="38"/>
        <v>207.20000000000033</v>
      </c>
      <c r="F39" s="11">
        <f t="shared" si="39"/>
        <v>210.00000000000034</v>
      </c>
      <c r="G39" s="11">
        <f t="shared" si="40"/>
        <v>212.80000000000035</v>
      </c>
      <c r="H39" s="11">
        <f t="shared" si="41"/>
        <v>215.60000000000036</v>
      </c>
      <c r="I39" s="11">
        <f t="shared" si="42"/>
        <v>218.40000000000038</v>
      </c>
      <c r="J39" s="11">
        <f t="shared" si="43"/>
        <v>221.2000000000004</v>
      </c>
      <c r="K39" s="11">
        <f t="shared" si="44"/>
        <v>224.0000000000004</v>
      </c>
      <c r="L39" s="12">
        <f t="shared" si="45"/>
        <v>226.8000000000004</v>
      </c>
      <c r="M39" s="13">
        <f t="shared" si="46"/>
        <v>249.23076923076968</v>
      </c>
      <c r="N39" s="16">
        <f>N36</f>
        <v>280</v>
      </c>
      <c r="O39" s="17">
        <f>O36</f>
        <v>0.46</v>
      </c>
      <c r="P39" s="17">
        <f>P36</f>
        <v>0.01</v>
      </c>
      <c r="Q39" s="9">
        <f>N39*P39</f>
        <v>2.8000000000000003</v>
      </c>
      <c r="R39" s="9"/>
    </row>
    <row r="40" spans="1:18" ht="23.25">
      <c r="A40" s="10" t="str">
        <f>A7</f>
        <v>1.Приседания</v>
      </c>
      <c r="B40" s="11">
        <v>4</v>
      </c>
      <c r="C40" s="11">
        <v>4</v>
      </c>
      <c r="D40" s="11">
        <f t="shared" si="37"/>
        <v>160.59999999999988</v>
      </c>
      <c r="E40" s="11">
        <f t="shared" si="38"/>
        <v>162.79999999999987</v>
      </c>
      <c r="F40" s="11">
        <f t="shared" si="39"/>
        <v>164.99999999999986</v>
      </c>
      <c r="G40" s="11">
        <f t="shared" si="40"/>
        <v>167.19999999999985</v>
      </c>
      <c r="H40" s="11">
        <f t="shared" si="41"/>
        <v>169.39999999999984</v>
      </c>
      <c r="I40" s="11">
        <f t="shared" si="42"/>
        <v>171.59999999999982</v>
      </c>
      <c r="J40" s="11">
        <f t="shared" si="43"/>
        <v>173.7999999999998</v>
      </c>
      <c r="K40" s="11">
        <f t="shared" si="44"/>
        <v>175.9999999999998</v>
      </c>
      <c r="L40" s="12">
        <f t="shared" si="45"/>
        <v>178.1999999999998</v>
      </c>
      <c r="M40" s="13">
        <f t="shared" si="46"/>
        <v>195.8241758241756</v>
      </c>
      <c r="N40" s="16">
        <f aca="true" t="shared" si="48" ref="N40:Q41">N29</f>
        <v>220</v>
      </c>
      <c r="O40" s="17">
        <f t="shared" si="48"/>
        <v>0.46</v>
      </c>
      <c r="P40" s="17">
        <f t="shared" si="48"/>
        <v>0.01</v>
      </c>
      <c r="Q40" s="9">
        <f t="shared" si="48"/>
        <v>2.2</v>
      </c>
      <c r="R40" s="9"/>
    </row>
    <row r="41" spans="1:18" ht="23.25">
      <c r="A41" s="10" t="str">
        <f>A8</f>
        <v>2.Жим штанги стоя/сидя</v>
      </c>
      <c r="B41" s="11">
        <v>4</v>
      </c>
      <c r="C41" s="11">
        <v>6</v>
      </c>
      <c r="D41" s="11">
        <f t="shared" si="37"/>
        <v>60.29999999999996</v>
      </c>
      <c r="E41" s="11">
        <f t="shared" si="38"/>
        <v>61.19999999999996</v>
      </c>
      <c r="F41" s="11">
        <f t="shared" si="39"/>
        <v>62.09999999999996</v>
      </c>
      <c r="G41" s="11">
        <f t="shared" si="40"/>
        <v>62.99999999999996</v>
      </c>
      <c r="H41" s="11">
        <f t="shared" si="41"/>
        <v>63.899999999999956</v>
      </c>
      <c r="I41" s="11">
        <f t="shared" si="42"/>
        <v>64.79999999999995</v>
      </c>
      <c r="J41" s="11">
        <f t="shared" si="43"/>
        <v>65.69999999999996</v>
      </c>
      <c r="K41" s="11">
        <f t="shared" si="44"/>
        <v>66.59999999999997</v>
      </c>
      <c r="L41" s="12">
        <f t="shared" si="45"/>
        <v>67.49999999999997</v>
      </c>
      <c r="M41" s="13">
        <f t="shared" si="46"/>
        <v>79.41176470588232</v>
      </c>
      <c r="N41" s="16">
        <f t="shared" si="48"/>
        <v>90</v>
      </c>
      <c r="O41" s="17">
        <f t="shared" si="48"/>
        <v>0.4</v>
      </c>
      <c r="P41" s="17">
        <f t="shared" si="48"/>
        <v>0.01</v>
      </c>
      <c r="Q41" s="9">
        <f t="shared" si="48"/>
        <v>0.9</v>
      </c>
      <c r="R41" s="9"/>
    </row>
    <row r="42" spans="1:18" ht="23.25">
      <c r="A42" s="10" t="str">
        <f>A3</f>
        <v>Становая тяга</v>
      </c>
      <c r="B42" s="11">
        <v>1</v>
      </c>
      <c r="C42" s="11">
        <v>4</v>
      </c>
      <c r="D42" s="11">
        <f t="shared" si="37"/>
        <v>204.40000000000032</v>
      </c>
      <c r="E42" s="11">
        <f t="shared" si="38"/>
        <v>207.20000000000033</v>
      </c>
      <c r="F42" s="11">
        <f t="shared" si="39"/>
        <v>210.00000000000034</v>
      </c>
      <c r="G42" s="11">
        <f t="shared" si="40"/>
        <v>212.80000000000035</v>
      </c>
      <c r="H42" s="11">
        <f t="shared" si="41"/>
        <v>215.60000000000036</v>
      </c>
      <c r="I42" s="11">
        <f t="shared" si="42"/>
        <v>218.40000000000038</v>
      </c>
      <c r="J42" s="11">
        <f t="shared" si="43"/>
        <v>221.2000000000004</v>
      </c>
      <c r="K42" s="11">
        <f t="shared" si="44"/>
        <v>224.0000000000004</v>
      </c>
      <c r="L42" s="12">
        <f t="shared" si="45"/>
        <v>226.8000000000004</v>
      </c>
      <c r="M42" s="13">
        <f t="shared" si="46"/>
        <v>249.23076923076968</v>
      </c>
      <c r="N42" s="16">
        <f>N36</f>
        <v>280</v>
      </c>
      <c r="O42" s="17">
        <f>O36</f>
        <v>0.46</v>
      </c>
      <c r="P42" s="17">
        <f>P36</f>
        <v>0.01</v>
      </c>
      <c r="Q42" s="9">
        <f>N42*P42</f>
        <v>2.8000000000000003</v>
      </c>
      <c r="R42" s="9"/>
    </row>
    <row r="43" spans="1:18" ht="23.25">
      <c r="A43" s="10" t="str">
        <f>A10</f>
        <v>1.Подтягивантя</v>
      </c>
      <c r="B43" s="11">
        <v>4</v>
      </c>
      <c r="C43" s="11">
        <v>4</v>
      </c>
      <c r="D43" s="11">
        <f t="shared" si="37"/>
        <v>131.39999999999995</v>
      </c>
      <c r="E43" s="11">
        <f t="shared" si="38"/>
        <v>133.19999999999996</v>
      </c>
      <c r="F43" s="11">
        <f t="shared" si="39"/>
        <v>134.99999999999997</v>
      </c>
      <c r="G43" s="11">
        <f t="shared" si="40"/>
        <v>136.79999999999998</v>
      </c>
      <c r="H43" s="11">
        <f t="shared" si="41"/>
        <v>138.6</v>
      </c>
      <c r="I43" s="11">
        <f t="shared" si="42"/>
        <v>140.4</v>
      </c>
      <c r="J43" s="11">
        <f t="shared" si="43"/>
        <v>142.20000000000002</v>
      </c>
      <c r="K43" s="11">
        <f t="shared" si="44"/>
        <v>144.00000000000003</v>
      </c>
      <c r="L43" s="12">
        <f t="shared" si="45"/>
        <v>145.80000000000004</v>
      </c>
      <c r="M43" s="13">
        <f t="shared" si="46"/>
        <v>160.21978021978026</v>
      </c>
      <c r="N43" s="16">
        <f aca="true" t="shared" si="49" ref="N43:Q44">N32</f>
        <v>180</v>
      </c>
      <c r="O43" s="17">
        <f t="shared" si="49"/>
        <v>0.46</v>
      </c>
      <c r="P43" s="17">
        <f t="shared" si="49"/>
        <v>0.01</v>
      </c>
      <c r="Q43" s="9">
        <f t="shared" si="49"/>
        <v>1.8</v>
      </c>
      <c r="R43" s="9"/>
    </row>
    <row r="44" spans="1:18" ht="23.25">
      <c r="A44" s="10" t="str">
        <f>A11</f>
        <v>2.Поднятие штанги на бицепс</v>
      </c>
      <c r="B44" s="11">
        <v>4</v>
      </c>
      <c r="C44" s="11">
        <v>6</v>
      </c>
      <c r="D44" s="11">
        <f t="shared" si="37"/>
        <v>67</v>
      </c>
      <c r="E44" s="11">
        <f t="shared" si="38"/>
        <v>68</v>
      </c>
      <c r="F44" s="11">
        <f t="shared" si="39"/>
        <v>69</v>
      </c>
      <c r="G44" s="11">
        <f t="shared" si="40"/>
        <v>70</v>
      </c>
      <c r="H44" s="11">
        <f t="shared" si="41"/>
        <v>71</v>
      </c>
      <c r="I44" s="11">
        <f t="shared" si="42"/>
        <v>72</v>
      </c>
      <c r="J44" s="11">
        <f t="shared" si="43"/>
        <v>73</v>
      </c>
      <c r="K44" s="11">
        <f t="shared" si="44"/>
        <v>74</v>
      </c>
      <c r="L44" s="12">
        <f t="shared" si="45"/>
        <v>75</v>
      </c>
      <c r="M44" s="13">
        <f t="shared" si="46"/>
        <v>88.23529411764706</v>
      </c>
      <c r="N44" s="16">
        <f t="shared" si="49"/>
        <v>100</v>
      </c>
      <c r="O44" s="17">
        <f t="shared" si="49"/>
        <v>0.4</v>
      </c>
      <c r="P44" s="17">
        <f t="shared" si="49"/>
        <v>0.01</v>
      </c>
      <c r="Q44" s="9">
        <f t="shared" si="49"/>
        <v>1</v>
      </c>
      <c r="R44" s="9"/>
    </row>
    <row r="45" spans="1:18" ht="23.25">
      <c r="A45" s="26" t="str">
        <f>A12</f>
        <v>Итого:</v>
      </c>
      <c r="B45" s="27">
        <f>B36+B37+B38+B39+B40+B41+B42+B43+B44</f>
        <v>27</v>
      </c>
      <c r="C45" s="27">
        <f>C36*B36+C37*B37+C38*B38+C39*B39+C40*B40+C41*B41+C42*B42+C43*B43+C44*B44</f>
        <v>132</v>
      </c>
      <c r="D45" s="28"/>
      <c r="E45" s="28"/>
      <c r="F45" s="28"/>
      <c r="G45" s="28"/>
      <c r="H45" s="28"/>
      <c r="I45" s="28"/>
      <c r="J45" s="28"/>
      <c r="K45" s="28"/>
      <c r="L45" s="29"/>
      <c r="M45" s="30"/>
      <c r="N45" s="16"/>
      <c r="O45" s="17"/>
      <c r="P45" s="17"/>
      <c r="Q45" s="9"/>
      <c r="R45" s="9"/>
    </row>
    <row r="46" spans="1:18" ht="18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  <c r="O46" s="34"/>
      <c r="P46" s="34"/>
      <c r="Q46" s="33"/>
      <c r="R46" s="33"/>
    </row>
    <row r="47" spans="1:18" ht="23.25">
      <c r="A47" s="31"/>
      <c r="B47" s="32"/>
      <c r="C47" s="32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2"/>
      <c r="O47" s="2"/>
      <c r="P47" s="2"/>
      <c r="Q47" s="2"/>
      <c r="R47" s="2"/>
    </row>
    <row r="48" spans="1:13" ht="18">
      <c r="A48" s="31"/>
      <c r="B48" s="32"/>
      <c r="C48" s="32"/>
      <c r="D48" s="31"/>
      <c r="E48" s="32"/>
      <c r="F48" s="32"/>
      <c r="G48" s="32"/>
      <c r="H48" s="32"/>
      <c r="I48" s="32"/>
      <c r="J48" s="32"/>
      <c r="K48" s="32"/>
      <c r="L48" s="32"/>
      <c r="M48" s="32"/>
    </row>
  </sheetData>
  <printOptions/>
  <pageMargins left="0.04027777777777778" right="0" top="0" bottom="0" header="0" footer="0"/>
  <pageSetup horizontalDpi="30066" verticalDpi="30066" orientation="portrait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Artem</cp:lastModifiedBy>
  <dcterms:created xsi:type="dcterms:W3CDTF">2010-09-24T03:04:31Z</dcterms:created>
  <dcterms:modified xsi:type="dcterms:W3CDTF">2011-08-25T11:15:11Z</dcterms:modified>
  <cp:category/>
  <cp:version/>
  <cp:contentType/>
  <cp:contentStatus/>
</cp:coreProperties>
</file>